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jonat\OneDrive\Documents\Templates\"/>
    </mc:Choice>
  </mc:AlternateContent>
  <xr:revisionPtr revIDLastSave="0" documentId="8_{CB483B52-5BEE-4F43-8834-669EEF5336E7}" xr6:coauthVersionLast="47" xr6:coauthVersionMax="47" xr10:uidLastSave="{00000000-0000-0000-0000-000000000000}"/>
  <bookViews>
    <workbookView xWindow="-120" yWindow="-120" windowWidth="29040" windowHeight="15720" activeTab="4" xr2:uid="{88B6724E-D3B4-41E1-89A0-E6F79D781B87}"/>
  </bookViews>
  <sheets>
    <sheet name="Instructions" sheetId="5" r:id="rId1"/>
    <sheet name="Data Entry" sheetId="4" r:id="rId2"/>
    <sheet name="Custom Graphs" sheetId="2" r:id="rId3"/>
    <sheet name="Initiative ROI Cheatsheet " sheetId="3" r:id="rId4"/>
    <sheet name="Sample Data" sheetId="6" r:id="rId5"/>
  </sheets>
  <definedNames>
    <definedName name="_xlnm._FilterDatabase" localSheetId="3" hidden="1">'Initiative ROI Cheatsheet '!$C$8:$L$53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6" l="1"/>
  <c r="D24" i="6" s="1"/>
  <c r="E10" i="6"/>
  <c r="E24" i="6" s="1"/>
  <c r="F10" i="6"/>
  <c r="G16" i="6" s="1"/>
  <c r="G18" i="6" s="1"/>
  <c r="G26" i="6" s="1"/>
  <c r="G28" i="6" s="1"/>
  <c r="G10" i="6"/>
  <c r="H10" i="6"/>
  <c r="D14" i="6"/>
  <c r="E14" i="6"/>
  <c r="F14" i="6"/>
  <c r="G14" i="6"/>
  <c r="H14" i="6"/>
  <c r="F16" i="6"/>
  <c r="F18" i="6" s="1"/>
  <c r="F26" i="6" s="1"/>
  <c r="F28" i="6" s="1"/>
  <c r="H16" i="6"/>
  <c r="H18" i="6" s="1"/>
  <c r="F19" i="6"/>
  <c r="G19" i="6"/>
  <c r="H19" i="6"/>
  <c r="D20" i="6"/>
  <c r="E20" i="6"/>
  <c r="F20" i="6"/>
  <c r="G20" i="6"/>
  <c r="H20" i="6"/>
  <c r="D21" i="6"/>
  <c r="E21" i="6"/>
  <c r="F21" i="6"/>
  <c r="G21" i="6"/>
  <c r="H21" i="6"/>
  <c r="D22" i="6"/>
  <c r="E22" i="6"/>
  <c r="F22" i="6"/>
  <c r="G22" i="6"/>
  <c r="H22" i="6"/>
  <c r="D23" i="6"/>
  <c r="E23" i="6"/>
  <c r="F23" i="6"/>
  <c r="G23" i="6"/>
  <c r="H23" i="6"/>
  <c r="G24" i="6"/>
  <c r="H24" i="6"/>
  <c r="D25" i="6"/>
  <c r="E25" i="6"/>
  <c r="F25" i="6"/>
  <c r="G25" i="6"/>
  <c r="H25" i="6"/>
  <c r="F27" i="6"/>
  <c r="G27" i="6"/>
  <c r="H27" i="6"/>
  <c r="F24" i="6" l="1"/>
  <c r="H26" i="6"/>
  <c r="H28" i="6" s="1"/>
  <c r="E16" i="6"/>
  <c r="E18" i="6" s="1"/>
  <c r="E26" i="6" s="1"/>
  <c r="E28" i="6" s="1"/>
  <c r="H13" i="4" l="1"/>
  <c r="H27" i="4" s="1"/>
  <c r="G13" i="4"/>
  <c r="H19" i="4" s="1"/>
  <c r="H21" i="4" s="1"/>
  <c r="F13" i="4"/>
  <c r="F27" i="4" s="1"/>
  <c r="E13" i="4"/>
  <c r="F19" i="4" s="1"/>
  <c r="D13" i="4"/>
  <c r="E19" i="4" s="1"/>
  <c r="E21" i="4" s="1"/>
  <c r="G26" i="4"/>
  <c r="G22" i="4"/>
  <c r="H22" i="4"/>
  <c r="F22" i="4"/>
  <c r="H24" i="4"/>
  <c r="G24" i="4"/>
  <c r="F24" i="4"/>
  <c r="E24" i="4"/>
  <c r="D24" i="4"/>
  <c r="H30" i="4"/>
  <c r="G30" i="4"/>
  <c r="F30" i="4"/>
  <c r="H28" i="4"/>
  <c r="G28" i="4"/>
  <c r="F28" i="4"/>
  <c r="E28" i="4"/>
  <c r="D28" i="4"/>
  <c r="H26" i="4"/>
  <c r="F26" i="4"/>
  <c r="E26" i="4"/>
  <c r="D26" i="4"/>
  <c r="H25" i="4"/>
  <c r="G25" i="4"/>
  <c r="F25" i="4"/>
  <c r="E25" i="4"/>
  <c r="D25" i="4"/>
  <c r="H23" i="4"/>
  <c r="G23" i="4"/>
  <c r="F23" i="4"/>
  <c r="E23" i="4"/>
  <c r="D23" i="4"/>
  <c r="H17" i="4"/>
  <c r="G17" i="4"/>
  <c r="F17" i="4"/>
  <c r="E17" i="4"/>
  <c r="D17" i="4"/>
  <c r="I36" i="3"/>
  <c r="L36" i="3" s="1"/>
  <c r="J36" i="3"/>
  <c r="K36" i="3"/>
  <c r="I37" i="3"/>
  <c r="L37" i="3" s="1"/>
  <c r="J37" i="3"/>
  <c r="K37" i="3"/>
  <c r="I38" i="3"/>
  <c r="L38" i="3" s="1"/>
  <c r="J38" i="3"/>
  <c r="K38" i="3"/>
  <c r="I39" i="3"/>
  <c r="L39" i="3" s="1"/>
  <c r="J39" i="3"/>
  <c r="K39" i="3"/>
  <c r="I40" i="3"/>
  <c r="L40" i="3" s="1"/>
  <c r="J40" i="3"/>
  <c r="K40" i="3"/>
  <c r="I41" i="3"/>
  <c r="L41" i="3" s="1"/>
  <c r="J41" i="3"/>
  <c r="K41" i="3"/>
  <c r="I42" i="3"/>
  <c r="L42" i="3" s="1"/>
  <c r="J42" i="3"/>
  <c r="K42" i="3"/>
  <c r="I43" i="3"/>
  <c r="L43" i="3" s="1"/>
  <c r="J43" i="3"/>
  <c r="K43" i="3"/>
  <c r="I44" i="3"/>
  <c r="L44" i="3" s="1"/>
  <c r="J44" i="3"/>
  <c r="K44" i="3"/>
  <c r="I45" i="3"/>
  <c r="L45" i="3" s="1"/>
  <c r="J45" i="3"/>
  <c r="K45" i="3"/>
  <c r="I46" i="3"/>
  <c r="L46" i="3" s="1"/>
  <c r="J46" i="3"/>
  <c r="K46" i="3"/>
  <c r="I47" i="3"/>
  <c r="L47" i="3" s="1"/>
  <c r="J47" i="3"/>
  <c r="K47" i="3"/>
  <c r="I48" i="3"/>
  <c r="L48" i="3" s="1"/>
  <c r="J48" i="3"/>
  <c r="K48" i="3"/>
  <c r="I49" i="3"/>
  <c r="L49" i="3" s="1"/>
  <c r="J49" i="3"/>
  <c r="K49" i="3"/>
  <c r="I50" i="3"/>
  <c r="L50" i="3" s="1"/>
  <c r="J50" i="3"/>
  <c r="K50" i="3"/>
  <c r="I51" i="3"/>
  <c r="L51" i="3" s="1"/>
  <c r="J51" i="3"/>
  <c r="K51" i="3"/>
  <c r="I52" i="3"/>
  <c r="L52" i="3" s="1"/>
  <c r="J52" i="3"/>
  <c r="K52" i="3"/>
  <c r="I53" i="3"/>
  <c r="L53" i="3" s="1"/>
  <c r="J53" i="3"/>
  <c r="K53" i="3"/>
  <c r="I9" i="3"/>
  <c r="L9" i="3" s="1"/>
  <c r="J9" i="3"/>
  <c r="K9" i="3"/>
  <c r="I15" i="3"/>
  <c r="L15" i="3" s="1"/>
  <c r="J15" i="3"/>
  <c r="K15" i="3"/>
  <c r="I10" i="3"/>
  <c r="L10" i="3" s="1"/>
  <c r="J10" i="3"/>
  <c r="K10" i="3"/>
  <c r="I19" i="3"/>
  <c r="L19" i="3" s="1"/>
  <c r="J19" i="3"/>
  <c r="K19" i="3"/>
  <c r="I12" i="3"/>
  <c r="L12" i="3" s="1"/>
  <c r="J12" i="3"/>
  <c r="K12" i="3"/>
  <c r="I13" i="3"/>
  <c r="L13" i="3" s="1"/>
  <c r="J13" i="3"/>
  <c r="K13" i="3"/>
  <c r="I18" i="3"/>
  <c r="L18" i="3" s="1"/>
  <c r="J18" i="3"/>
  <c r="K18" i="3"/>
  <c r="I14" i="3"/>
  <c r="L14" i="3" s="1"/>
  <c r="J14" i="3"/>
  <c r="K14" i="3"/>
  <c r="I16" i="3"/>
  <c r="L16" i="3" s="1"/>
  <c r="J16" i="3"/>
  <c r="K16" i="3"/>
  <c r="I11" i="3"/>
  <c r="L11" i="3" s="1"/>
  <c r="J11" i="3"/>
  <c r="K11" i="3"/>
  <c r="I30" i="3"/>
  <c r="L30" i="3" s="1"/>
  <c r="J30" i="3"/>
  <c r="K30" i="3"/>
  <c r="I31" i="3"/>
  <c r="L31" i="3" s="1"/>
  <c r="J31" i="3"/>
  <c r="K31" i="3"/>
  <c r="I32" i="3"/>
  <c r="L32" i="3" s="1"/>
  <c r="J32" i="3"/>
  <c r="K32" i="3"/>
  <c r="I33" i="3"/>
  <c r="L33" i="3" s="1"/>
  <c r="J33" i="3"/>
  <c r="K33" i="3"/>
  <c r="I34" i="3"/>
  <c r="L34" i="3" s="1"/>
  <c r="J34" i="3"/>
  <c r="K34" i="3"/>
  <c r="I35" i="3"/>
  <c r="L35" i="3" s="1"/>
  <c r="J35" i="3"/>
  <c r="K35" i="3"/>
  <c r="K17" i="3"/>
  <c r="J17" i="3"/>
  <c r="I17" i="3"/>
  <c r="G19" i="4" l="1"/>
  <c r="G21" i="4" s="1"/>
  <c r="G29" i="4" s="1"/>
  <c r="G31" i="4" s="1"/>
  <c r="E27" i="4"/>
  <c r="D27" i="4"/>
  <c r="E29" i="4"/>
  <c r="E31" i="4" s="1"/>
  <c r="H29" i="4"/>
  <c r="H31" i="4" s="1"/>
  <c r="G27" i="4"/>
  <c r="F21" i="4"/>
  <c r="F29" i="4" s="1"/>
  <c r="F31" i="4" s="1"/>
  <c r="L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jonat</author>
  </authors>
  <commentList>
    <comment ref="C8" authorId="0" shapeId="0" xr:uid="{E67D24CB-4825-4649-9E6C-2F5A060F85DA}">
      <text>
        <r>
          <rPr>
            <b/>
            <sz val="9"/>
            <color indexed="81"/>
            <rFont val="Tahoma"/>
            <family val="2"/>
          </rPr>
          <t>Be sure to include the cost of any employee’s time spent fundraising</t>
        </r>
      </text>
    </comment>
    <comment ref="C13" authorId="0" shapeId="0" xr:uid="{F0123839-29FB-4A79-B28B-F38041A499EE}">
      <text>
        <r>
          <rPr>
            <b/>
            <sz val="9"/>
            <color indexed="81"/>
            <rFont val="Tahoma"/>
            <family val="2"/>
          </rPr>
          <t xml:space="preserve">Should be the total of new, retained, and lapsed donors.
</t>
        </r>
      </text>
    </comment>
    <comment ref="C14" authorId="0" shapeId="0" xr:uid="{6EC1C6C1-AF38-4749-9F11-CEEF65145E48}">
      <text>
        <r>
          <rPr>
            <b/>
            <sz val="9"/>
            <color indexed="81"/>
            <rFont val="Tahoma"/>
            <family val="2"/>
          </rPr>
          <t>Donors who gave this year but not the previous year.</t>
        </r>
      </text>
    </comment>
    <comment ref="C15" authorId="0" shapeId="0" xr:uid="{6EFF0F73-B035-46A2-A0DA-BE09D75DBF5E}">
      <text>
        <r>
          <rPr>
            <b/>
            <sz val="9"/>
            <color indexed="81"/>
            <rFont val="Tahoma"/>
            <family val="2"/>
          </rPr>
          <t>Donors who gave in both of the last two fiscal years</t>
        </r>
      </text>
    </comment>
    <comment ref="C16" authorId="0" shapeId="0" xr:uid="{72A3A797-3EF7-4A2C-94BB-5C5AA5D54C68}">
      <text>
        <r>
          <rPr>
            <b/>
            <sz val="9"/>
            <color indexed="81"/>
            <rFont val="Tahoma"/>
            <family val="2"/>
          </rPr>
          <t>Donors who gave in one 12-month period but never made a gift in the following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jonat</author>
  </authors>
  <commentList>
    <comment ref="C5" authorId="0" shapeId="0" xr:uid="{CC6D0267-C247-48FC-8FE6-84956CE3508F}">
      <text>
        <r>
          <rPr>
            <b/>
            <sz val="9"/>
            <color indexed="81"/>
            <rFont val="Tahoma"/>
            <family val="2"/>
          </rPr>
          <t>Be sure to include the cost of any employee’s time spent fundraising</t>
        </r>
      </text>
    </comment>
    <comment ref="C10" authorId="0" shapeId="0" xr:uid="{0DC5F9A3-A9BF-49F0-AB1F-CBABE86969A2}">
      <text>
        <r>
          <rPr>
            <b/>
            <sz val="9"/>
            <color indexed="81"/>
            <rFont val="Tahoma"/>
            <family val="2"/>
          </rPr>
          <t xml:space="preserve">Should be the total of new, retained, and lapsed donors.
</t>
        </r>
      </text>
    </comment>
    <comment ref="C11" authorId="0" shapeId="0" xr:uid="{9408DDBE-AB2B-4B89-A187-FCAD22188532}">
      <text>
        <r>
          <rPr>
            <b/>
            <sz val="9"/>
            <color indexed="81"/>
            <rFont val="Tahoma"/>
            <family val="2"/>
          </rPr>
          <t>Donors who gave this year but not the previous year.</t>
        </r>
      </text>
    </comment>
    <comment ref="C12" authorId="0" shapeId="0" xr:uid="{3189F62D-C319-42BB-896A-6A8406E60BA4}">
      <text>
        <r>
          <rPr>
            <b/>
            <sz val="9"/>
            <color indexed="81"/>
            <rFont val="Tahoma"/>
            <family val="2"/>
          </rPr>
          <t>Donors who gave in both of the last two fiscal years</t>
        </r>
      </text>
    </comment>
    <comment ref="C13" authorId="0" shapeId="0" xr:uid="{2F85FB2F-52CB-436D-BC90-2CA83E5E54E3}">
      <text>
        <r>
          <rPr>
            <b/>
            <sz val="9"/>
            <color indexed="81"/>
            <rFont val="Tahoma"/>
            <family val="2"/>
          </rPr>
          <t>Donors who gave in one 12-month period but never made a gift in the following year</t>
        </r>
      </text>
    </comment>
  </commentList>
</comments>
</file>

<file path=xl/sharedStrings.xml><?xml version="1.0" encoding="utf-8"?>
<sst xmlns="http://schemas.openxmlformats.org/spreadsheetml/2006/main" count="126" uniqueCount="75">
  <si>
    <t>Total Organizational Expenses</t>
  </si>
  <si>
    <t>Total Amount of Contributions Received</t>
  </si>
  <si>
    <t>Total # of Contributions Received</t>
  </si>
  <si>
    <t xml:space="preserve">Total Actual Fundraising Expense </t>
  </si>
  <si>
    <t>Average Gift Amount</t>
  </si>
  <si>
    <t>Donor Retention Rate</t>
  </si>
  <si>
    <t>Fundraising ROI</t>
  </si>
  <si>
    <t>Cost to Raise a Dollar</t>
  </si>
  <si>
    <t>Donation Frequency</t>
  </si>
  <si>
    <t>Dependency Quotient</t>
  </si>
  <si>
    <t>Lost Potential</t>
  </si>
  <si>
    <t>Lifetime Value</t>
  </si>
  <si>
    <t>Total # of Retained Donors</t>
  </si>
  <si>
    <t>Total # of New Donors</t>
  </si>
  <si>
    <t>Total # of Donors</t>
  </si>
  <si>
    <t>Total # of Lapsed Donors</t>
  </si>
  <si>
    <t>Total Amount Given by Top 5 Donors</t>
  </si>
  <si>
    <t>Type</t>
  </si>
  <si>
    <t>Name</t>
  </si>
  <si>
    <t>Total Cost</t>
  </si>
  <si>
    <t>Date</t>
  </si>
  <si>
    <t>Total Raised</t>
  </si>
  <si>
    <t>Return on Investment</t>
  </si>
  <si>
    <t>Spring Solicitation</t>
  </si>
  <si>
    <t>Summer Newsletter</t>
  </si>
  <si>
    <t>Fall Newsletter</t>
  </si>
  <si>
    <t>Giving Tuesday</t>
  </si>
  <si>
    <t>Total # of Individuals Solicited</t>
  </si>
  <si>
    <t>YE Solicitation Letter</t>
  </si>
  <si>
    <t>Sponsorship Drive</t>
  </si>
  <si>
    <t>Golf Outing</t>
  </si>
  <si>
    <t>Event</t>
  </si>
  <si>
    <t>Fall Gala</t>
  </si>
  <si>
    <t>Online Campaign</t>
  </si>
  <si>
    <t>Spring Newsletter</t>
  </si>
  <si>
    <t>Auction</t>
  </si>
  <si>
    <t>Newsletter</t>
  </si>
  <si>
    <t>Mail Solicitation</t>
  </si>
  <si>
    <t>Summer Wishlist Soliciation</t>
  </si>
  <si>
    <t>Cost per Dollar Raised</t>
  </si>
  <si>
    <t>Return on Investment by Initiative</t>
  </si>
  <si>
    <t>Net Income</t>
  </si>
  <si>
    <t>Churn</t>
  </si>
  <si>
    <t>*Benchmark Average Gift Amount</t>
  </si>
  <si>
    <t>*Benchmark Donor Retention Rate</t>
  </si>
  <si>
    <t>*Benchmark Lifetime Value</t>
  </si>
  <si>
    <t>Accounting Software</t>
  </si>
  <si>
    <t>Export all the gifts for the year, total the amounts raised or Accounting Software.</t>
  </si>
  <si>
    <t>Identify Top 5 donors and add their donations amounts together</t>
  </si>
  <si>
    <t>Number of Donors that give last year minus - donors remaining on the LYBUNT</t>
  </si>
  <si>
    <t>Number of donors on the LYBUNT at the end of the year</t>
  </si>
  <si>
    <t xml:space="preserve">Anyone who's join date/ first date is within the year </t>
  </si>
  <si>
    <t>Donors Lost</t>
  </si>
  <si>
    <t>*Benchmark Donor Attrition Rate</t>
  </si>
  <si>
    <t>Donor Attrition Rate (aka Lapsed Rate)</t>
  </si>
  <si>
    <t>Potential Source/Calculation Suggestions</t>
  </si>
  <si>
    <t>Data Entry Tab</t>
  </si>
  <si>
    <t>Custom Graphs</t>
  </si>
  <si>
    <t>Instructions</t>
  </si>
  <si>
    <t>Initiative ROI Cheatsheet</t>
  </si>
  <si>
    <t>FundraisingReportCard.com/benchmarks</t>
  </si>
  <si>
    <t>Calculated from benchmark data above</t>
  </si>
  <si>
    <t>Once you have filled in the blue data entry fields on the Data Entry Tab, there are 13 charts/ tables that will auto-generate. You can easily copy and paste any of these visuals into your own fundraising report. You can also print the sheet directly from excel by simply highlighting all of the cells that contain the desired visuals, and selecting "Print Selection" on the print menu. For easier viewing, you can also select the landscape orientation on the print menu.</t>
  </si>
  <si>
    <t xml:space="preserve">Just like the Data Entry tab, you only need to type data into the blue cells and all of the grey cells will auto-calculate. It currently contains example data to give you an idea of how you can use the sheet. The sample data can be easily deleted.  This sheet can be used for online solcitations, mailings, events, or any other type of fundriaising initiative that you would like to assess. Once you have all of your initiatives entered, I highly recommend that you take advantage of the sorting buttons (the grey blocks with a small black triangle) in the header of each column. This will allow you to sort by any of the columns (by date, type, ROI, etc.). </t>
  </si>
  <si>
    <t>Export all the donors for the year and subtract 1 from the total number of rows</t>
  </si>
  <si>
    <t>Export all the gifts for the year and subtract 1 from the total number of rows</t>
  </si>
  <si>
    <t>Data Entry</t>
  </si>
  <si>
    <t>Fundraising Metrics</t>
  </si>
  <si>
    <t xml:space="preserve">   *Benchmarks Source: FundraisingReportCard.com/benchmarks. Visit site for industry specific benchmarks</t>
  </si>
  <si>
    <t>Data Entry ***Sample Data***</t>
  </si>
  <si>
    <t>Enter your fundraising data into blue cells only. Do not disturb grey cells.</t>
  </si>
  <si>
    <t>Amount Raised per Contact Solicited</t>
  </si>
  <si>
    <t xml:space="preserve">   Customized Fundraising Metrics Graphs</t>
  </si>
  <si>
    <t xml:space="preserve">Below are the instructions for each of the tabs on this spreadsheet. Should you have any questions, please start by watching the included youtube totorial. </t>
  </si>
  <si>
    <r>
      <t xml:space="preserve">Enter all of your available key data points into </t>
    </r>
    <r>
      <rPr>
        <u/>
        <sz val="11"/>
        <color rgb="FF00B0F0"/>
        <rFont val="Bahnschrift Light"/>
        <family val="2"/>
      </rPr>
      <t>Blue Cells Only</t>
    </r>
    <r>
      <rPr>
        <sz val="11"/>
        <color rgb="FF002060"/>
        <rFont val="Bahnschrift Light"/>
        <family val="2"/>
      </rPr>
      <t xml:space="preserve">. The </t>
    </r>
    <r>
      <rPr>
        <sz val="11"/>
        <color theme="0" tint="-0.499984740745262"/>
        <rFont val="Bahnschrift Light"/>
        <family val="2"/>
      </rPr>
      <t>Grey Cells</t>
    </r>
    <r>
      <rPr>
        <sz val="11"/>
        <color rgb="FF002060"/>
        <rFont val="Bahnschrift Light"/>
        <family val="2"/>
      </rPr>
      <t xml:space="preserve"> contain formulas and should not be disturbed. Once your data points are entered, all of your metrics will be auto-calculated and ready for your analysis. In case it is helpful, I've included some sample data in columns H through 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</si>
</sst>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00"/>
  </numFmts>
  <fonts count="32" x14ac:knownFonts="1">
    <font>
      <sz val="11"/>
      <color theme="1"/>
      <name val="Calibri"/>
      <family val="2"/>
      <scheme val="minor"/>
    </font>
    <font>
      <sz val="11"/>
      <color theme="1"/>
      <name val="Calibri"/>
      <family val="2"/>
      <scheme val="minor"/>
    </font>
    <font>
      <b/>
      <sz val="9"/>
      <color indexed="81"/>
      <name val="Tahoma"/>
      <family val="2"/>
    </font>
    <font>
      <sz val="11"/>
      <color theme="1"/>
      <name val="Questrial"/>
    </font>
    <font>
      <b/>
      <sz val="11"/>
      <color theme="0"/>
      <name val="Raleway Black"/>
    </font>
    <font>
      <sz val="11"/>
      <color theme="1"/>
      <name val="Raleway Black"/>
    </font>
    <font>
      <b/>
      <sz val="14"/>
      <color theme="0"/>
      <name val="Raleway Black"/>
    </font>
    <font>
      <sz val="11"/>
      <color rgb="FF002060"/>
      <name val="Raleway"/>
    </font>
    <font>
      <sz val="11"/>
      <color rgb="FF002060"/>
      <name val="Calibri"/>
      <family val="2"/>
      <scheme val="minor"/>
    </font>
    <font>
      <b/>
      <sz val="11"/>
      <color rgb="FF002060"/>
      <name val="Calibri"/>
      <family val="2"/>
      <scheme val="minor"/>
    </font>
    <font>
      <sz val="20"/>
      <color theme="1"/>
      <name val="Calibri"/>
      <family val="2"/>
      <scheme val="minor"/>
    </font>
    <font>
      <b/>
      <sz val="20"/>
      <color theme="0"/>
      <name val="Calibri"/>
      <family val="2"/>
      <scheme val="minor"/>
    </font>
    <font>
      <sz val="20"/>
      <color theme="3" tint="-0.249977111117893"/>
      <name val="Calibri"/>
      <family val="2"/>
      <scheme val="minor"/>
    </font>
    <font>
      <sz val="20"/>
      <color theme="3" tint="0.79998168889431442"/>
      <name val="Calibri"/>
      <family val="2"/>
      <scheme val="minor"/>
    </font>
    <font>
      <sz val="20"/>
      <color theme="0"/>
      <name val="Calibri"/>
      <family val="2"/>
      <scheme val="minor"/>
    </font>
    <font>
      <sz val="11"/>
      <color theme="1"/>
      <name val="Bahnschrift Light"/>
      <family val="2"/>
    </font>
    <font>
      <sz val="11"/>
      <color rgb="FF002060"/>
      <name val="Bahnschrift Light"/>
      <family val="2"/>
    </font>
    <font>
      <i/>
      <sz val="11"/>
      <color rgb="FF002060"/>
      <name val="Bahnschrift Light"/>
      <family val="2"/>
    </font>
    <font>
      <sz val="11"/>
      <color theme="3" tint="-0.249977111117893"/>
      <name val="Calibri"/>
      <family val="2"/>
      <scheme val="minor"/>
    </font>
    <font>
      <b/>
      <sz val="14"/>
      <color theme="3" tint="-0.249977111117893"/>
      <name val="Bahnschrift Light"/>
      <family val="2"/>
    </font>
    <font>
      <i/>
      <sz val="11"/>
      <color theme="3" tint="-0.249977111117893"/>
      <name val="Bahnschrift Light"/>
      <family val="2"/>
    </font>
    <font>
      <b/>
      <i/>
      <sz val="11"/>
      <color theme="3" tint="-0.249977111117893"/>
      <name val="Bahnschrift Light"/>
      <family val="2"/>
    </font>
    <font>
      <sz val="20"/>
      <color theme="0"/>
      <name val="Bahnschrift"/>
      <family val="2"/>
    </font>
    <font>
      <sz val="11"/>
      <color theme="0"/>
      <name val="Calibri"/>
      <family val="2"/>
      <scheme val="minor"/>
    </font>
    <font>
      <sz val="11"/>
      <color theme="0"/>
      <name val="Bahnschrift Light"/>
      <family val="2"/>
    </font>
    <font>
      <b/>
      <i/>
      <sz val="11"/>
      <color theme="3" tint="-0.499984740745262"/>
      <name val="Bahnschrift Light"/>
      <family val="2"/>
    </font>
    <font>
      <b/>
      <sz val="11"/>
      <color rgb="FF002060"/>
      <name val="Bahnschrift Light"/>
      <family val="2"/>
    </font>
    <font>
      <b/>
      <i/>
      <sz val="11"/>
      <color theme="1"/>
      <name val="Bahnschrift Light"/>
      <family val="2"/>
    </font>
    <font>
      <b/>
      <sz val="14"/>
      <color theme="2" tint="-0.499984740745262"/>
      <name val="Bahnschrift Light"/>
      <family val="2"/>
    </font>
    <font>
      <b/>
      <sz val="14"/>
      <color theme="0"/>
      <name val="Bahnschrift Light"/>
      <family val="2"/>
    </font>
    <font>
      <u/>
      <sz val="11"/>
      <color rgb="FF00B0F0"/>
      <name val="Bahnschrift Light"/>
      <family val="2"/>
    </font>
    <font>
      <sz val="11"/>
      <color theme="0" tint="-0.499984740745262"/>
      <name val="Bahnschrift Light"/>
      <family val="2"/>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6" tint="0.59999389629810485"/>
        <bgColor indexed="64"/>
      </patternFill>
    </fill>
  </fills>
  <borders count="3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thin">
        <color theme="0"/>
      </left>
      <right style="medium">
        <color theme="0" tint="-0.249977111117893"/>
      </right>
      <top style="thin">
        <color theme="0"/>
      </top>
      <bottom style="thin">
        <color theme="0"/>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thin">
        <color theme="0"/>
      </left>
      <right style="thin">
        <color theme="0"/>
      </right>
      <top style="medium">
        <color theme="0" tint="-0.249977111117893"/>
      </top>
      <bottom style="thin">
        <color theme="0"/>
      </bottom>
      <diagonal/>
    </border>
    <border>
      <left style="medium">
        <color theme="0" tint="-0.249977111117893"/>
      </left>
      <right style="thin">
        <color theme="0"/>
      </right>
      <top style="medium">
        <color theme="0" tint="-0.249977111117893"/>
      </top>
      <bottom style="thin">
        <color theme="0"/>
      </bottom>
      <diagonal/>
    </border>
    <border>
      <left style="thin">
        <color theme="0"/>
      </left>
      <right style="thin">
        <color theme="0"/>
      </right>
      <top style="medium">
        <color theme="0" tint="-0.249977111117893"/>
      </top>
      <bottom/>
      <diagonal/>
    </border>
    <border>
      <left style="thin">
        <color theme="0"/>
      </left>
      <right style="medium">
        <color theme="0" tint="-0.249977111117893"/>
      </right>
      <top style="medium">
        <color theme="0" tint="-0.249977111117893"/>
      </top>
      <bottom style="thin">
        <color theme="0"/>
      </bottom>
      <diagonal/>
    </border>
    <border>
      <left style="medium">
        <color theme="0" tint="-0.249977111117893"/>
      </left>
      <right/>
      <top style="thin">
        <color theme="0"/>
      </top>
      <bottom style="thin">
        <color theme="0"/>
      </bottom>
      <diagonal/>
    </border>
    <border>
      <left style="medium">
        <color theme="0" tint="-0.249977111117893"/>
      </left>
      <right style="thin">
        <color theme="0"/>
      </right>
      <top style="thin">
        <color theme="0"/>
      </top>
      <bottom style="thin">
        <color theme="0"/>
      </bottom>
      <diagonal/>
    </border>
    <border>
      <left style="medium">
        <color theme="0" tint="-0.249977111117893"/>
      </left>
      <right style="thin">
        <color theme="0"/>
      </right>
      <top style="thin">
        <color theme="0"/>
      </top>
      <bottom style="medium">
        <color theme="0" tint="-0.249977111117893"/>
      </bottom>
      <diagonal/>
    </border>
    <border>
      <left style="thin">
        <color theme="0"/>
      </left>
      <right style="thin">
        <color theme="0"/>
      </right>
      <top style="thin">
        <color theme="0"/>
      </top>
      <bottom style="medium">
        <color theme="0" tint="-0.249977111117893"/>
      </bottom>
      <diagonal/>
    </border>
    <border>
      <left style="thin">
        <color theme="0"/>
      </left>
      <right style="medium">
        <color theme="0" tint="-0.249977111117893"/>
      </right>
      <top style="thin">
        <color theme="0"/>
      </top>
      <bottom style="medium">
        <color theme="0" tint="-0.249977111117893"/>
      </bottom>
      <diagonal/>
    </border>
    <border>
      <left style="thin">
        <color theme="3" tint="0.59999389629810485"/>
      </left>
      <right/>
      <top style="thin">
        <color theme="3" tint="0.59999389629810485"/>
      </top>
      <bottom/>
      <diagonal/>
    </border>
    <border>
      <left style="thin">
        <color theme="0"/>
      </left>
      <right style="thin">
        <color theme="0"/>
      </right>
      <top style="thin">
        <color theme="3" tint="0.59999389629810485"/>
      </top>
      <bottom/>
      <diagonal/>
    </border>
    <border>
      <left/>
      <right style="thin">
        <color theme="3" tint="0.59999389629810485"/>
      </right>
      <top style="thin">
        <color theme="3" tint="0.59999389629810485"/>
      </top>
      <bottom/>
      <diagonal/>
    </border>
    <border>
      <left style="thin">
        <color theme="3" tint="0.59999389629810485"/>
      </left>
      <right/>
      <top/>
      <bottom/>
      <diagonal/>
    </border>
    <border>
      <left/>
      <right style="thin">
        <color theme="3" tint="0.59999389629810485"/>
      </right>
      <top/>
      <bottom/>
      <diagonal/>
    </border>
    <border>
      <left style="thin">
        <color theme="3" tint="0.59999389629810485"/>
      </left>
      <right/>
      <top/>
      <bottom style="thin">
        <color theme="3" tint="0.59999389629810485"/>
      </bottom>
      <diagonal/>
    </border>
    <border>
      <left/>
      <right/>
      <top/>
      <bottom style="thin">
        <color theme="3" tint="0.59999389629810485"/>
      </bottom>
      <diagonal/>
    </border>
    <border>
      <left/>
      <right style="thin">
        <color theme="3" tint="0.59999389629810485"/>
      </right>
      <top/>
      <bottom style="thin">
        <color theme="3" tint="0.59999389629810485"/>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0" fontId="8" fillId="0" borderId="0" xfId="0" applyFont="1"/>
    <xf numFmtId="44" fontId="8" fillId="0" borderId="0" xfId="1" applyFont="1"/>
    <xf numFmtId="9" fontId="8" fillId="0" borderId="0" xfId="2" applyFont="1"/>
    <xf numFmtId="0" fontId="8" fillId="0" borderId="0" xfId="0" applyFont="1" applyAlignment="1">
      <alignment wrapText="1"/>
    </xf>
    <xf numFmtId="2" fontId="8" fillId="0" borderId="0" xfId="2" applyNumberFormat="1" applyFont="1"/>
    <xf numFmtId="0" fontId="0" fillId="6" borderId="0" xfId="0" applyFill="1" applyAlignment="1">
      <alignment horizontal="left" vertical="center" wrapText="1"/>
    </xf>
    <xf numFmtId="0" fontId="3" fillId="6" borderId="0" xfId="0" applyFont="1" applyFill="1"/>
    <xf numFmtId="0" fontId="10" fillId="7" borderId="0" xfId="0" applyFont="1" applyFill="1" applyAlignment="1">
      <alignment vertical="center"/>
    </xf>
    <xf numFmtId="0" fontId="11" fillId="7" borderId="0" xfId="0" applyFont="1" applyFill="1" applyAlignment="1">
      <alignment horizontal="left"/>
    </xf>
    <xf numFmtId="0" fontId="12" fillId="7" borderId="0" xfId="0" applyFont="1" applyFill="1" applyAlignment="1">
      <alignment vertical="center"/>
    </xf>
    <xf numFmtId="165" fontId="10" fillId="7" borderId="0" xfId="0" applyNumberFormat="1" applyFont="1" applyFill="1" applyAlignment="1">
      <alignment vertical="center"/>
    </xf>
    <xf numFmtId="0" fontId="13" fillId="7" borderId="0" xfId="0" applyFont="1" applyFill="1" applyAlignment="1">
      <alignment vertical="center"/>
    </xf>
    <xf numFmtId="0" fontId="14" fillId="7" borderId="0" xfId="0" applyFont="1" applyFill="1" applyAlignment="1">
      <alignment vertical="center"/>
    </xf>
    <xf numFmtId="0" fontId="12" fillId="7" borderId="0" xfId="0" applyFont="1" applyFill="1"/>
    <xf numFmtId="0" fontId="10" fillId="7" borderId="0" xfId="0" applyFont="1" applyFill="1"/>
    <xf numFmtId="165" fontId="10" fillId="7" borderId="0" xfId="0" applyNumberFormat="1" applyFont="1" applyFill="1"/>
    <xf numFmtId="0" fontId="13" fillId="7" borderId="0" xfId="0" applyFont="1" applyFill="1"/>
    <xf numFmtId="0" fontId="0" fillId="8" borderId="0" xfId="0" applyFill="1"/>
    <xf numFmtId="0" fontId="15" fillId="8" borderId="0" xfId="0" applyFont="1" applyFill="1"/>
    <xf numFmtId="0" fontId="0" fillId="3" borderId="0" xfId="0" applyFill="1"/>
    <xf numFmtId="0" fontId="8" fillId="3" borderId="0" xfId="0" applyFont="1" applyFill="1"/>
    <xf numFmtId="0" fontId="8" fillId="3" borderId="0" xfId="0" applyFont="1" applyFill="1" applyAlignment="1">
      <alignment wrapText="1"/>
    </xf>
    <xf numFmtId="0" fontId="0" fillId="5" borderId="0" xfId="0" applyFill="1"/>
    <xf numFmtId="0" fontId="16" fillId="5"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6" fillId="5" borderId="1" xfId="0" applyFont="1" applyFill="1" applyBorder="1" applyAlignment="1">
      <alignment horizontal="left" wrapText="1"/>
    </xf>
    <xf numFmtId="0" fontId="17" fillId="5" borderId="1" xfId="0" applyFont="1" applyFill="1" applyBorder="1" applyAlignment="1">
      <alignment horizontal="left" wrapText="1"/>
    </xf>
    <xf numFmtId="2" fontId="16" fillId="5" borderId="1" xfId="2" applyNumberFormat="1" applyFont="1" applyFill="1" applyBorder="1" applyAlignment="1">
      <alignment horizontal="left" wrapText="1"/>
    </xf>
    <xf numFmtId="164" fontId="16" fillId="2" borderId="1" xfId="1" applyNumberFormat="1" applyFont="1" applyFill="1" applyBorder="1"/>
    <xf numFmtId="0" fontId="16" fillId="0" borderId="1" xfId="0" applyFont="1" applyBorder="1"/>
    <xf numFmtId="0" fontId="16" fillId="2" borderId="1" xfId="0" applyFont="1" applyFill="1" applyBorder="1"/>
    <xf numFmtId="1" fontId="16" fillId="2" borderId="1" xfId="1" applyNumberFormat="1" applyFont="1" applyFill="1" applyBorder="1"/>
    <xf numFmtId="1" fontId="16" fillId="2" borderId="1" xfId="0" applyNumberFormat="1" applyFont="1" applyFill="1" applyBorder="1"/>
    <xf numFmtId="164" fontId="16" fillId="4" borderId="1" xfId="1" applyNumberFormat="1" applyFont="1" applyFill="1" applyBorder="1" applyProtection="1"/>
    <xf numFmtId="9" fontId="16" fillId="4" borderId="1" xfId="2" applyFont="1" applyFill="1" applyBorder="1" applyProtection="1"/>
    <xf numFmtId="9" fontId="16" fillId="4" borderId="1" xfId="2" applyFont="1" applyFill="1" applyBorder="1"/>
    <xf numFmtId="9" fontId="16" fillId="2" borderId="1" xfId="2" applyFont="1" applyFill="1" applyBorder="1"/>
    <xf numFmtId="9" fontId="16" fillId="4" borderId="1" xfId="0" applyNumberFormat="1" applyFont="1" applyFill="1" applyBorder="1"/>
    <xf numFmtId="9" fontId="16" fillId="2" borderId="1" xfId="0" applyNumberFormat="1" applyFont="1" applyFill="1" applyBorder="1"/>
    <xf numFmtId="1" fontId="16" fillId="4" borderId="1" xfId="0" applyNumberFormat="1" applyFont="1" applyFill="1" applyBorder="1"/>
    <xf numFmtId="44" fontId="16" fillId="4" borderId="1" xfId="1" applyFont="1" applyFill="1" applyBorder="1" applyProtection="1"/>
    <xf numFmtId="2" fontId="16" fillId="4" borderId="1" xfId="2" applyNumberFormat="1" applyFont="1" applyFill="1" applyBorder="1" applyProtection="1"/>
    <xf numFmtId="2" fontId="16" fillId="0" borderId="1" xfId="2" applyNumberFormat="1" applyFont="1" applyBorder="1"/>
    <xf numFmtId="10" fontId="16" fillId="4" borderId="1" xfId="2" applyNumberFormat="1" applyFont="1" applyFill="1" applyBorder="1" applyProtection="1"/>
    <xf numFmtId="44" fontId="16" fillId="4" borderId="1" xfId="0" applyNumberFormat="1" applyFont="1" applyFill="1" applyBorder="1"/>
    <xf numFmtId="44" fontId="16" fillId="0" borderId="1" xfId="0" applyNumberFormat="1" applyFont="1" applyBorder="1"/>
    <xf numFmtId="44" fontId="16" fillId="4" borderId="1" xfId="1" applyFont="1" applyFill="1" applyBorder="1"/>
    <xf numFmtId="164" fontId="16" fillId="4" borderId="1" xfId="0" applyNumberFormat="1" applyFont="1" applyFill="1" applyBorder="1"/>
    <xf numFmtId="0" fontId="18" fillId="8" borderId="0" xfId="0" applyFont="1" applyFill="1"/>
    <xf numFmtId="0" fontId="19" fillId="0" borderId="1" xfId="0" applyFont="1" applyBorder="1" applyAlignment="1">
      <alignment horizontal="center" vertical="center" wrapText="1"/>
    </xf>
    <xf numFmtId="0" fontId="18" fillId="0" borderId="0" xfId="0" applyFont="1"/>
    <xf numFmtId="0" fontId="21" fillId="0" borderId="1" xfId="0" applyFont="1" applyBorder="1" applyAlignment="1">
      <alignment horizontal="center"/>
    </xf>
    <xf numFmtId="0" fontId="8" fillId="5" borderId="0" xfId="0" applyFont="1" applyFill="1"/>
    <xf numFmtId="0" fontId="22" fillId="7" borderId="0" xfId="0" applyFont="1" applyFill="1"/>
    <xf numFmtId="0" fontId="9" fillId="0" borderId="1" xfId="0" applyFont="1" applyBorder="1" applyAlignment="1">
      <alignment horizontal="center" wrapText="1"/>
    </xf>
    <xf numFmtId="44" fontId="9" fillId="0" borderId="1" xfId="1" applyFont="1" applyBorder="1" applyAlignment="1">
      <alignment horizontal="center" wrapText="1"/>
    </xf>
    <xf numFmtId="9" fontId="9" fillId="0" borderId="1" xfId="2" applyFont="1" applyBorder="1" applyAlignment="1">
      <alignment horizontal="center" wrapText="1"/>
    </xf>
    <xf numFmtId="16" fontId="8" fillId="2" borderId="1" xfId="0" applyNumberFormat="1" applyFont="1" applyFill="1" applyBorder="1"/>
    <xf numFmtId="0" fontId="8" fillId="2" borderId="1" xfId="0" applyFont="1" applyFill="1" applyBorder="1"/>
    <xf numFmtId="44" fontId="8" fillId="2" borderId="1" xfId="1" applyFont="1" applyFill="1" applyBorder="1"/>
    <xf numFmtId="44" fontId="8" fillId="4" borderId="1" xfId="1" applyFont="1" applyFill="1" applyBorder="1"/>
    <xf numFmtId="9" fontId="8" fillId="4" borderId="1" xfId="2" applyFont="1" applyFill="1" applyBorder="1"/>
    <xf numFmtId="0" fontId="8" fillId="4" borderId="1" xfId="0" applyFont="1" applyFill="1" applyBorder="1"/>
    <xf numFmtId="0" fontId="14" fillId="7" borderId="0" xfId="0" applyFont="1" applyFill="1"/>
    <xf numFmtId="0" fontId="0" fillId="0" borderId="1" xfId="0" applyBorder="1"/>
    <xf numFmtId="0" fontId="24" fillId="5" borderId="1" xfId="0" applyFont="1" applyFill="1" applyBorder="1"/>
    <xf numFmtId="0" fontId="23" fillId="5" borderId="1" xfId="0" applyFont="1" applyFill="1" applyBorder="1"/>
    <xf numFmtId="0" fontId="24" fillId="5" borderId="3" xfId="0" applyFont="1" applyFill="1" applyBorder="1"/>
    <xf numFmtId="0" fontId="24" fillId="5" borderId="4" xfId="0" applyFont="1" applyFill="1" applyBorder="1"/>
    <xf numFmtId="0" fontId="23" fillId="5" borderId="8" xfId="0" applyFont="1" applyFill="1" applyBorder="1"/>
    <xf numFmtId="0" fontId="23" fillId="5" borderId="9" xfId="0" applyFont="1" applyFill="1" applyBorder="1"/>
    <xf numFmtId="0" fontId="24" fillId="5" borderId="9" xfId="0" applyFont="1" applyFill="1" applyBorder="1"/>
    <xf numFmtId="0" fontId="23" fillId="5" borderId="10" xfId="0" applyFont="1" applyFill="1" applyBorder="1"/>
    <xf numFmtId="0" fontId="23" fillId="5" borderId="11" xfId="0" applyFont="1" applyFill="1" applyBorder="1"/>
    <xf numFmtId="0" fontId="23" fillId="5" borderId="0" xfId="0" applyFont="1" applyFill="1"/>
    <xf numFmtId="0" fontId="23" fillId="5" borderId="12" xfId="0" applyFont="1" applyFill="1" applyBorder="1"/>
    <xf numFmtId="0" fontId="24" fillId="5" borderId="0" xfId="0" applyFont="1" applyFill="1"/>
    <xf numFmtId="0" fontId="18" fillId="5" borderId="11" xfId="0" applyFont="1" applyFill="1" applyBorder="1"/>
    <xf numFmtId="0" fontId="20" fillId="0" borderId="13" xfId="0" applyFont="1" applyBorder="1"/>
    <xf numFmtId="0" fontId="0" fillId="5" borderId="11" xfId="0" applyFill="1" applyBorder="1"/>
    <xf numFmtId="0" fontId="16" fillId="0" borderId="13" xfId="0" applyFont="1" applyBorder="1"/>
    <xf numFmtId="2" fontId="16" fillId="0" borderId="13" xfId="2" applyNumberFormat="1" applyFont="1" applyBorder="1"/>
    <xf numFmtId="44" fontId="16" fillId="0" borderId="13" xfId="0" applyNumberFormat="1" applyFont="1" applyBorder="1"/>
    <xf numFmtId="0" fontId="0" fillId="5" borderId="12" xfId="0" applyFill="1" applyBorder="1"/>
    <xf numFmtId="0" fontId="17" fillId="5" borderId="0" xfId="0" applyFont="1" applyFill="1"/>
    <xf numFmtId="0" fontId="16" fillId="5" borderId="0" xfId="0" applyFont="1" applyFill="1"/>
    <xf numFmtId="0" fontId="8" fillId="5" borderId="12" xfId="0" applyFont="1" applyFill="1" applyBorder="1"/>
    <xf numFmtId="0" fontId="0" fillId="5" borderId="14" xfId="0" applyFill="1" applyBorder="1"/>
    <xf numFmtId="0" fontId="8" fillId="5" borderId="15" xfId="0" applyFont="1" applyFill="1" applyBorder="1" applyAlignment="1">
      <alignment wrapText="1"/>
    </xf>
    <xf numFmtId="0" fontId="8" fillId="5" borderId="15" xfId="0" applyFont="1" applyFill="1" applyBorder="1"/>
    <xf numFmtId="0" fontId="8" fillId="5" borderId="16" xfId="0" applyFont="1" applyFill="1" applyBorder="1"/>
    <xf numFmtId="0" fontId="18" fillId="5" borderId="8" xfId="0" applyFont="1" applyFill="1" applyBorder="1"/>
    <xf numFmtId="0" fontId="19" fillId="0" borderId="17" xfId="0" applyFont="1" applyBorder="1" applyAlignment="1">
      <alignment horizontal="center" vertical="center" wrapText="1"/>
    </xf>
    <xf numFmtId="0" fontId="21" fillId="0" borderId="17" xfId="0" applyFont="1" applyBorder="1" applyAlignment="1">
      <alignment horizontal="center"/>
    </xf>
    <xf numFmtId="0" fontId="20" fillId="0" borderId="17" xfId="0" applyFont="1" applyBorder="1"/>
    <xf numFmtId="0" fontId="18" fillId="5" borderId="10" xfId="0" applyFont="1" applyFill="1" applyBorder="1"/>
    <xf numFmtId="0" fontId="0" fillId="5" borderId="16" xfId="0" applyFill="1" applyBorder="1"/>
    <xf numFmtId="0" fontId="0" fillId="0" borderId="2" xfId="0" applyBorder="1"/>
    <xf numFmtId="0" fontId="23" fillId="0" borderId="2" xfId="0" applyFont="1" applyBorder="1"/>
    <xf numFmtId="0" fontId="24" fillId="0" borderId="2" xfId="0" applyFont="1" applyBorder="1"/>
    <xf numFmtId="0" fontId="0" fillId="0" borderId="18" xfId="0" applyBorder="1"/>
    <xf numFmtId="0" fontId="0" fillId="0" borderId="19" xfId="0" applyBorder="1"/>
    <xf numFmtId="0" fontId="23" fillId="0" borderId="19" xfId="0" applyFont="1" applyBorder="1"/>
    <xf numFmtId="0" fontId="24" fillId="0" borderId="19" xfId="0" applyFont="1" applyBorder="1"/>
    <xf numFmtId="0" fontId="24" fillId="5" borderId="17" xfId="0" applyFont="1" applyFill="1" applyBorder="1"/>
    <xf numFmtId="0" fontId="23" fillId="5" borderId="17" xfId="0" applyFont="1" applyFill="1" applyBorder="1"/>
    <xf numFmtId="0" fontId="0" fillId="0" borderId="17" xfId="0" applyBorder="1"/>
    <xf numFmtId="0" fontId="0" fillId="0" borderId="20" xfId="0" applyBorder="1"/>
    <xf numFmtId="0" fontId="0" fillId="0" borderId="21" xfId="0" applyBorder="1"/>
    <xf numFmtId="0" fontId="0" fillId="0" borderId="13" xfId="0" applyBorder="1"/>
    <xf numFmtId="0" fontId="0" fillId="0" borderId="22" xfId="0" applyBorder="1"/>
    <xf numFmtId="0" fontId="9" fillId="0" borderId="22" xfId="0" applyFont="1" applyBorder="1" applyAlignment="1">
      <alignment horizontal="center" wrapText="1"/>
    </xf>
    <xf numFmtId="0" fontId="9" fillId="0" borderId="13" xfId="0" applyFont="1" applyBorder="1" applyAlignment="1">
      <alignment horizontal="center" wrapText="1"/>
    </xf>
    <xf numFmtId="0" fontId="8" fillId="0" borderId="22" xfId="0" applyFont="1" applyBorder="1"/>
    <xf numFmtId="0" fontId="8" fillId="0" borderId="13" xfId="0" applyFont="1" applyBorder="1"/>
    <xf numFmtId="0" fontId="8" fillId="0" borderId="23" xfId="0" applyFont="1" applyBorder="1"/>
    <xf numFmtId="0" fontId="8" fillId="0" borderId="24" xfId="0" applyFont="1" applyBorder="1"/>
    <xf numFmtId="44" fontId="8" fillId="0" borderId="24" xfId="1" applyFont="1" applyBorder="1"/>
    <xf numFmtId="9" fontId="8" fillId="0" borderId="24" xfId="2" applyFont="1" applyBorder="1"/>
    <xf numFmtId="0" fontId="8" fillId="0" borderId="25" xfId="0" applyFont="1" applyBorder="1"/>
    <xf numFmtId="0" fontId="13" fillId="5" borderId="0" xfId="0" applyFont="1" applyFill="1"/>
    <xf numFmtId="0" fontId="10" fillId="5" borderId="0" xfId="0" applyFont="1" applyFill="1"/>
    <xf numFmtId="0" fontId="13" fillId="5" borderId="0" xfId="0" applyFont="1" applyFill="1" applyAlignment="1">
      <alignment vertical="center"/>
    </xf>
    <xf numFmtId="0" fontId="10" fillId="5" borderId="0" xfId="0" applyFont="1" applyFill="1" applyAlignment="1">
      <alignment vertical="center"/>
    </xf>
    <xf numFmtId="0" fontId="9" fillId="5" borderId="0" xfId="0" applyFont="1" applyFill="1" applyAlignment="1">
      <alignment horizontal="center" wrapText="1"/>
    </xf>
    <xf numFmtId="0" fontId="5" fillId="0" borderId="0" xfId="0" applyFont="1"/>
    <xf numFmtId="0" fontId="0" fillId="9" borderId="0" xfId="0" applyFill="1"/>
    <xf numFmtId="0" fontId="5" fillId="9" borderId="0" xfId="0" applyFont="1" applyFill="1"/>
    <xf numFmtId="0" fontId="6" fillId="9" borderId="0" xfId="0" applyFont="1" applyFill="1"/>
    <xf numFmtId="0" fontId="7" fillId="9" borderId="0" xfId="0" applyFont="1" applyFill="1" applyAlignment="1">
      <alignment wrapText="1"/>
    </xf>
    <xf numFmtId="0" fontId="4" fillId="9" borderId="0" xfId="0" applyFont="1" applyFill="1"/>
    <xf numFmtId="0" fontId="28" fillId="5" borderId="0" xfId="0" applyFont="1" applyFill="1"/>
    <xf numFmtId="0" fontId="15" fillId="5" borderId="0" xfId="0" applyFont="1" applyFill="1"/>
    <xf numFmtId="0" fontId="29" fillId="5" borderId="0" xfId="0" applyFont="1" applyFill="1"/>
    <xf numFmtId="0" fontId="16" fillId="5" borderId="0" xfId="0" applyFont="1" applyFill="1" applyAlignment="1">
      <alignment vertical="top" wrapText="1"/>
    </xf>
    <xf numFmtId="0" fontId="16" fillId="5" borderId="0" xfId="0" applyFont="1" applyFill="1" applyAlignment="1">
      <alignment wrapText="1"/>
    </xf>
    <xf numFmtId="0" fontId="18" fillId="5" borderId="26" xfId="0" applyFont="1" applyFill="1" applyBorder="1"/>
    <xf numFmtId="0" fontId="19" fillId="0" borderId="27" xfId="0" applyFont="1" applyBorder="1" applyAlignment="1">
      <alignment horizontal="center" vertical="center" wrapText="1"/>
    </xf>
    <xf numFmtId="0" fontId="21" fillId="0" borderId="27" xfId="0" applyFont="1" applyBorder="1" applyAlignment="1">
      <alignment horizontal="center"/>
    </xf>
    <xf numFmtId="0" fontId="18" fillId="5" borderId="28" xfId="0" applyFont="1" applyFill="1" applyBorder="1"/>
    <xf numFmtId="0" fontId="0" fillId="5" borderId="29" xfId="0" applyFill="1" applyBorder="1"/>
    <xf numFmtId="0" fontId="0" fillId="5" borderId="30" xfId="0" applyFill="1" applyBorder="1"/>
    <xf numFmtId="0" fontId="4" fillId="5" borderId="29" xfId="0" applyFont="1" applyFill="1" applyBorder="1"/>
    <xf numFmtId="0" fontId="5" fillId="5" borderId="30" xfId="0" applyFont="1" applyFill="1" applyBorder="1"/>
    <xf numFmtId="0" fontId="5" fillId="5" borderId="29" xfId="0" applyFont="1" applyFill="1" applyBorder="1"/>
    <xf numFmtId="0" fontId="5" fillId="5" borderId="31" xfId="0" applyFont="1" applyFill="1" applyBorder="1"/>
    <xf numFmtId="0" fontId="6" fillId="5" borderId="32" xfId="0" applyFont="1" applyFill="1" applyBorder="1"/>
    <xf numFmtId="0" fontId="7" fillId="5" borderId="32" xfId="0" applyFont="1" applyFill="1" applyBorder="1" applyAlignment="1">
      <alignment wrapText="1"/>
    </xf>
    <xf numFmtId="0" fontId="5" fillId="5" borderId="33" xfId="0" applyFont="1" applyFill="1" applyBorder="1"/>
    <xf numFmtId="0" fontId="25" fillId="2" borderId="5" xfId="0" applyFont="1" applyFill="1" applyBorder="1" applyAlignment="1">
      <alignment horizontal="center"/>
    </xf>
    <xf numFmtId="0" fontId="25" fillId="2" borderId="6" xfId="0" applyFont="1" applyFill="1" applyBorder="1" applyAlignment="1">
      <alignment horizontal="center"/>
    </xf>
    <xf numFmtId="0" fontId="25" fillId="2" borderId="7" xfId="0" applyFont="1" applyFill="1" applyBorder="1" applyAlignment="1">
      <alignment horizontal="center"/>
    </xf>
    <xf numFmtId="0" fontId="27" fillId="2" borderId="5" xfId="0" applyFont="1" applyFill="1" applyBorder="1" applyAlignment="1">
      <alignment horizontal="center"/>
    </xf>
    <xf numFmtId="0" fontId="27" fillId="2" borderId="6" xfId="0" applyFont="1" applyFill="1" applyBorder="1" applyAlignment="1">
      <alignment horizontal="center"/>
    </xf>
    <xf numFmtId="0" fontId="27" fillId="2" borderId="7" xfId="0" applyFont="1" applyFill="1" applyBorder="1" applyAlignment="1">
      <alignment horizontal="center"/>
    </xf>
    <xf numFmtId="0" fontId="26" fillId="5" borderId="0" xfId="0" applyFont="1" applyFill="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EC9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Gift Amount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 Entry'!$C$17</c:f>
              <c:strCache>
                <c:ptCount val="1"/>
                <c:pt idx="0">
                  <c:v>Average Gift Amount</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elete val="1"/>
          </c:dLbls>
          <c:cat>
            <c:numRef>
              <c:extLst>
                <c:ext xmlns:c15="http://schemas.microsoft.com/office/drawing/2012/chart" uri="{02D57815-91ED-43cb-92C2-25804820EDAC}">
                  <c15:fullRef>
                    <c15:sqref>'Data Entry'!$D$7:$H$7</c15:sqref>
                  </c15:fullRef>
                </c:ext>
              </c:extLst>
              <c:f>'Data Entry'!$D$7:$H$7</c:f>
              <c:numCache>
                <c:formatCode>General</c:formatCode>
                <c:ptCount val="5"/>
                <c:pt idx="0">
                  <c:v>2018</c:v>
                </c:pt>
                <c:pt idx="1">
                  <c:v>2019</c:v>
                </c:pt>
                <c:pt idx="2">
                  <c:v>2020</c:v>
                </c:pt>
                <c:pt idx="3">
                  <c:v>2021</c:v>
                </c:pt>
                <c:pt idx="4">
                  <c:v>2022</c:v>
                </c:pt>
              </c:numCache>
            </c:numRef>
          </c:cat>
          <c:val>
            <c:numRef>
              <c:extLst>
                <c:ext xmlns:c15="http://schemas.microsoft.com/office/drawing/2012/chart" uri="{02D57815-91ED-43cb-92C2-25804820EDAC}">
                  <c15:fullRef>
                    <c15:sqref>'Data Entry'!$D$17:$I$17</c15:sqref>
                  </c15:fullRef>
                </c:ext>
              </c:extLst>
              <c:f>'Data Entry'!$D$17:$H$17</c:f>
              <c:numCache>
                <c:formatCode>_("$"* #,##0_);_("$"* \(#,##0\);_("$"* "-"??_);_(@_)</c:formatCode>
                <c:ptCount val="5"/>
                <c:pt idx="0">
                  <c:v>166.66666666666666</c:v>
                </c:pt>
                <c:pt idx="1">
                  <c:v>187.5</c:v>
                </c:pt>
                <c:pt idx="2">
                  <c:v>148.88888888888889</c:v>
                </c:pt>
                <c:pt idx="3">
                  <c:v>197.67441860465115</c:v>
                </c:pt>
                <c:pt idx="4">
                  <c:v>189.18918918918919</c:v>
                </c:pt>
              </c:numCache>
            </c:numRef>
          </c:val>
          <c:smooth val="1"/>
          <c:extLst>
            <c:ext xmlns:c16="http://schemas.microsoft.com/office/drawing/2014/chart" uri="{C3380CC4-5D6E-409C-BE32-E72D297353CC}">
              <c16:uniqueId val="{00000000-C1F9-46C9-A7D4-26BC0E273568}"/>
            </c:ext>
          </c:extLst>
        </c:ser>
        <c:ser>
          <c:idx val="1"/>
          <c:order val="1"/>
          <c:tx>
            <c:v>Benchmark Average Gift Amount</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elete val="1"/>
          </c:dLbls>
          <c:cat>
            <c:numRef>
              <c:extLst>
                <c:ext xmlns:c15="http://schemas.microsoft.com/office/drawing/2012/chart" uri="{02D57815-91ED-43cb-92C2-25804820EDAC}">
                  <c15:fullRef>
                    <c15:sqref>'Data Entry'!$D$7:$H$7</c15:sqref>
                  </c15:fullRef>
                </c:ext>
              </c:extLst>
              <c:f>'Data Entry'!$D$7:$H$7</c:f>
              <c:numCache>
                <c:formatCode>General</c:formatCode>
                <c:ptCount val="5"/>
                <c:pt idx="0">
                  <c:v>2018</c:v>
                </c:pt>
                <c:pt idx="1">
                  <c:v>2019</c:v>
                </c:pt>
                <c:pt idx="2">
                  <c:v>2020</c:v>
                </c:pt>
                <c:pt idx="3">
                  <c:v>2021</c:v>
                </c:pt>
                <c:pt idx="4">
                  <c:v>2022</c:v>
                </c:pt>
              </c:numCache>
            </c:numRef>
          </c:cat>
          <c:val>
            <c:numRef>
              <c:extLst>
                <c:ext xmlns:c15="http://schemas.microsoft.com/office/drawing/2012/chart" uri="{02D57815-91ED-43cb-92C2-25804820EDAC}">
                  <c15:fullRef>
                    <c15:sqref>'Data Entry'!$D$18:$I$18</c15:sqref>
                  </c15:fullRef>
                </c:ext>
              </c:extLst>
              <c:f>'Data Entry'!$D$18:$H$18</c:f>
              <c:numCache>
                <c:formatCode>_("$"* #,##0_);_("$"* \(#,##0\);_("$"* "-"??_);_(@_)</c:formatCode>
                <c:ptCount val="5"/>
                <c:pt idx="0">
                  <c:v>264.29000000000002</c:v>
                </c:pt>
                <c:pt idx="1">
                  <c:v>255.78</c:v>
                </c:pt>
                <c:pt idx="2">
                  <c:v>293.72000000000003</c:v>
                </c:pt>
                <c:pt idx="3">
                  <c:v>267</c:v>
                </c:pt>
                <c:pt idx="4">
                  <c:v>261</c:v>
                </c:pt>
              </c:numCache>
            </c:numRef>
          </c:val>
          <c:smooth val="1"/>
          <c:extLst>
            <c:ext xmlns:c16="http://schemas.microsoft.com/office/drawing/2014/chart" uri="{C3380CC4-5D6E-409C-BE32-E72D297353CC}">
              <c16:uniqueId val="{00000002-C1F9-46C9-A7D4-26BC0E273568}"/>
            </c:ext>
          </c:extLst>
        </c:ser>
        <c:dLbls>
          <c:dLblPos val="ctr"/>
          <c:showLegendKey val="0"/>
          <c:showVal val="1"/>
          <c:showCatName val="0"/>
          <c:showSerName val="0"/>
          <c:showPercent val="0"/>
          <c:showBubbleSize val="0"/>
        </c:dLbls>
        <c:marker val="1"/>
        <c:smooth val="0"/>
        <c:axId val="423770024"/>
        <c:axId val="423770352"/>
      </c:lineChart>
      <c:catAx>
        <c:axId val="42377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3770352"/>
        <c:crosses val="autoZero"/>
        <c:auto val="1"/>
        <c:lblAlgn val="ctr"/>
        <c:lblOffset val="100"/>
        <c:noMultiLvlLbl val="0"/>
      </c:catAx>
      <c:valAx>
        <c:axId val="42377035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3770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829307443457032"/>
          <c:y val="0.15841992087588946"/>
          <c:w val="0.8518376097021183"/>
          <c:h val="0.72781810768315802"/>
        </c:manualLayout>
      </c:layout>
      <c:lineChart>
        <c:grouping val="standard"/>
        <c:varyColors val="0"/>
        <c:ser>
          <c:idx val="0"/>
          <c:order val="0"/>
          <c:tx>
            <c:strRef>
              <c:f>'Data Entry'!$C$31</c:f>
              <c:strCache>
                <c:ptCount val="1"/>
                <c:pt idx="0">
                  <c:v>Lost Potential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'Data Entry'!$D$7:$H$7</c:f>
              <c:numCache>
                <c:formatCode>General</c:formatCode>
                <c:ptCount val="5"/>
                <c:pt idx="0">
                  <c:v>2018</c:v>
                </c:pt>
                <c:pt idx="1">
                  <c:v>2019</c:v>
                </c:pt>
                <c:pt idx="2">
                  <c:v>2020</c:v>
                </c:pt>
                <c:pt idx="3">
                  <c:v>2021</c:v>
                </c:pt>
                <c:pt idx="4">
                  <c:v>2022</c:v>
                </c:pt>
              </c:numCache>
            </c:numRef>
          </c:cat>
          <c:val>
            <c:numRef>
              <c:f>'Data Entry'!$E$31:$H$31</c:f>
              <c:numCache>
                <c:formatCode>_("$"* #,##0_);_("$"* \(#,##0\);_("$"* "-"??_);_(@_)</c:formatCode>
                <c:ptCount val="4"/>
                <c:pt idx="0">
                  <c:v>28874.999999999996</c:v>
                </c:pt>
                <c:pt idx="1">
                  <c:v>34358.974358974359</c:v>
                </c:pt>
                <c:pt idx="2">
                  <c:v>55382.919005613476</c:v>
                </c:pt>
                <c:pt idx="3">
                  <c:v>28493.03849303849</c:v>
                </c:pt>
              </c:numCache>
            </c:numRef>
          </c:val>
          <c:smooth val="1"/>
          <c:extLst>
            <c:ext xmlns:c16="http://schemas.microsoft.com/office/drawing/2014/chart" uri="{C3380CC4-5D6E-409C-BE32-E72D297353CC}">
              <c16:uniqueId val="{00000000-D6EF-4AD5-83C5-B0129C69AADE}"/>
            </c:ext>
          </c:extLst>
        </c:ser>
        <c:dLbls>
          <c:showLegendKey val="0"/>
          <c:showVal val="0"/>
          <c:showCatName val="0"/>
          <c:showSerName val="0"/>
          <c:showPercent val="0"/>
          <c:showBubbleSize val="0"/>
        </c:dLbls>
        <c:marker val="1"/>
        <c:smooth val="0"/>
        <c:axId val="967928344"/>
        <c:axId val="967932936"/>
      </c:lineChart>
      <c:catAx>
        <c:axId val="967928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7932936"/>
        <c:crosses val="autoZero"/>
        <c:auto val="1"/>
        <c:lblAlgn val="ctr"/>
        <c:lblOffset val="100"/>
        <c:noMultiLvlLbl val="0"/>
      </c:catAx>
      <c:valAx>
        <c:axId val="96793293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7928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 Entry'!$C$25</c:f>
              <c:strCache>
                <c:ptCount val="1"/>
                <c:pt idx="0">
                  <c:v>Fundraising ROI</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'Data Entry'!$D$7:$H$7</c:f>
              <c:numCache>
                <c:formatCode>General</c:formatCode>
                <c:ptCount val="5"/>
                <c:pt idx="0">
                  <c:v>2018</c:v>
                </c:pt>
                <c:pt idx="1">
                  <c:v>2019</c:v>
                </c:pt>
                <c:pt idx="2">
                  <c:v>2020</c:v>
                </c:pt>
                <c:pt idx="3">
                  <c:v>2021</c:v>
                </c:pt>
                <c:pt idx="4">
                  <c:v>2022</c:v>
                </c:pt>
              </c:numCache>
            </c:numRef>
          </c:cat>
          <c:val>
            <c:numRef>
              <c:f>'Data Entry'!$D$25:$H$25</c:f>
              <c:numCache>
                <c:formatCode>0%</c:formatCode>
                <c:ptCount val="5"/>
                <c:pt idx="0">
                  <c:v>3.1666666666666665</c:v>
                </c:pt>
                <c:pt idx="1">
                  <c:v>3.0540540540540539</c:v>
                </c:pt>
                <c:pt idx="2">
                  <c:v>2.9411764705882355</c:v>
                </c:pt>
                <c:pt idx="3">
                  <c:v>3.4736842105263159</c:v>
                </c:pt>
                <c:pt idx="4">
                  <c:v>3.375</c:v>
                </c:pt>
              </c:numCache>
            </c:numRef>
          </c:val>
          <c:smooth val="1"/>
          <c:extLst>
            <c:ext xmlns:c16="http://schemas.microsoft.com/office/drawing/2014/chart" uri="{C3380CC4-5D6E-409C-BE32-E72D297353CC}">
              <c16:uniqueId val="{00000000-44FF-4729-BD66-C35CECF17D9C}"/>
            </c:ext>
          </c:extLst>
        </c:ser>
        <c:dLbls>
          <c:showLegendKey val="0"/>
          <c:showVal val="0"/>
          <c:showCatName val="0"/>
          <c:showSerName val="0"/>
          <c:showPercent val="0"/>
          <c:showBubbleSize val="0"/>
        </c:dLbls>
        <c:marker val="1"/>
        <c:smooth val="0"/>
        <c:axId val="812544768"/>
        <c:axId val="812542472"/>
      </c:lineChart>
      <c:catAx>
        <c:axId val="81254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2542472"/>
        <c:crosses val="autoZero"/>
        <c:auto val="1"/>
        <c:lblAlgn val="ctr"/>
        <c:lblOffset val="100"/>
        <c:noMultiLvlLbl val="0"/>
      </c:catAx>
      <c:valAx>
        <c:axId val="812542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25447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 Entry'!$C$26</c:f>
              <c:strCache>
                <c:ptCount val="1"/>
                <c:pt idx="0">
                  <c:v>Cost to Raise a Dollar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'Data Entry'!$D$7:$H$7</c:f>
              <c:numCache>
                <c:formatCode>General</c:formatCode>
                <c:ptCount val="5"/>
                <c:pt idx="0">
                  <c:v>2018</c:v>
                </c:pt>
                <c:pt idx="1">
                  <c:v>2019</c:v>
                </c:pt>
                <c:pt idx="2">
                  <c:v>2020</c:v>
                </c:pt>
                <c:pt idx="3">
                  <c:v>2021</c:v>
                </c:pt>
                <c:pt idx="4">
                  <c:v>2022</c:v>
                </c:pt>
              </c:numCache>
            </c:numRef>
          </c:cat>
          <c:val>
            <c:numRef>
              <c:f>'Data Entry'!$D$26:$H$26</c:f>
              <c:numCache>
                <c:formatCode>_("$"* #,##0.00_);_("$"* \(#,##0.00\);_("$"* "-"??_);_(@_)</c:formatCode>
                <c:ptCount val="5"/>
                <c:pt idx="0">
                  <c:v>0.31578947368421051</c:v>
                </c:pt>
                <c:pt idx="1">
                  <c:v>0.32743362831858408</c:v>
                </c:pt>
                <c:pt idx="2">
                  <c:v>0.34</c:v>
                </c:pt>
                <c:pt idx="3">
                  <c:v>0.2878787878787879</c:v>
                </c:pt>
                <c:pt idx="4">
                  <c:v>0.29629629629629628</c:v>
                </c:pt>
              </c:numCache>
            </c:numRef>
          </c:val>
          <c:smooth val="1"/>
          <c:extLst>
            <c:ext xmlns:c16="http://schemas.microsoft.com/office/drawing/2014/chart" uri="{C3380CC4-5D6E-409C-BE32-E72D297353CC}">
              <c16:uniqueId val="{00000000-F883-472F-A1EE-1D093F4F894E}"/>
            </c:ext>
          </c:extLst>
        </c:ser>
        <c:dLbls>
          <c:showLegendKey val="0"/>
          <c:showVal val="0"/>
          <c:showCatName val="0"/>
          <c:showSerName val="0"/>
          <c:showPercent val="0"/>
          <c:showBubbleSize val="0"/>
        </c:dLbls>
        <c:marker val="1"/>
        <c:smooth val="0"/>
        <c:axId val="814276696"/>
        <c:axId val="814278664"/>
      </c:lineChart>
      <c:catAx>
        <c:axId val="814276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4278664"/>
        <c:crosses val="autoZero"/>
        <c:auto val="1"/>
        <c:lblAlgn val="ctr"/>
        <c:lblOffset val="100"/>
        <c:noMultiLvlLbl val="0"/>
      </c:catAx>
      <c:valAx>
        <c:axId val="81427866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42766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 Entry'!$C$12</c:f>
              <c:strCache>
                <c:ptCount val="1"/>
                <c:pt idx="0">
                  <c:v>Total # of Contributions Received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'Data Entry'!$D$7:$H$7</c:f>
              <c:numCache>
                <c:formatCode>General</c:formatCode>
                <c:ptCount val="5"/>
                <c:pt idx="0">
                  <c:v>2018</c:v>
                </c:pt>
                <c:pt idx="1">
                  <c:v>2019</c:v>
                </c:pt>
                <c:pt idx="2">
                  <c:v>2020</c:v>
                </c:pt>
                <c:pt idx="3">
                  <c:v>2021</c:v>
                </c:pt>
                <c:pt idx="4">
                  <c:v>2022</c:v>
                </c:pt>
              </c:numCache>
            </c:numRef>
          </c:cat>
          <c:val>
            <c:numRef>
              <c:f>'Data Entry'!$D$12:$H$12</c:f>
              <c:numCache>
                <c:formatCode>General</c:formatCode>
                <c:ptCount val="5"/>
                <c:pt idx="0">
                  <c:v>750</c:v>
                </c:pt>
                <c:pt idx="1">
                  <c:v>800</c:v>
                </c:pt>
                <c:pt idx="2">
                  <c:v>900</c:v>
                </c:pt>
                <c:pt idx="3">
                  <c:v>860</c:v>
                </c:pt>
                <c:pt idx="4">
                  <c:v>925</c:v>
                </c:pt>
              </c:numCache>
            </c:numRef>
          </c:val>
          <c:smooth val="1"/>
          <c:extLst>
            <c:ext xmlns:c16="http://schemas.microsoft.com/office/drawing/2014/chart" uri="{C3380CC4-5D6E-409C-BE32-E72D297353CC}">
              <c16:uniqueId val="{00000000-D698-47BA-8702-C36765903ADF}"/>
            </c:ext>
          </c:extLst>
        </c:ser>
        <c:dLbls>
          <c:showLegendKey val="0"/>
          <c:showVal val="0"/>
          <c:showCatName val="0"/>
          <c:showSerName val="0"/>
          <c:showPercent val="0"/>
          <c:showBubbleSize val="0"/>
        </c:dLbls>
        <c:marker val="1"/>
        <c:smooth val="0"/>
        <c:axId val="871642520"/>
        <c:axId val="871648096"/>
      </c:lineChart>
      <c:catAx>
        <c:axId val="871642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648096"/>
        <c:crosses val="autoZero"/>
        <c:auto val="1"/>
        <c:lblAlgn val="ctr"/>
        <c:lblOffset val="100"/>
        <c:noMultiLvlLbl val="0"/>
      </c:catAx>
      <c:valAx>
        <c:axId val="871648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642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Donor Retention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 Entry'!$C$19</c:f>
              <c:strCache>
                <c:ptCount val="1"/>
                <c:pt idx="0">
                  <c:v>Donor Retention Rate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'Data Entry'!$E$7:$H$7</c:f>
              <c:numCache>
                <c:formatCode>General</c:formatCode>
                <c:ptCount val="4"/>
                <c:pt idx="0">
                  <c:v>2019</c:v>
                </c:pt>
                <c:pt idx="1">
                  <c:v>2020</c:v>
                </c:pt>
                <c:pt idx="2">
                  <c:v>2021</c:v>
                </c:pt>
                <c:pt idx="3">
                  <c:v>2022</c:v>
                </c:pt>
              </c:numCache>
            </c:numRef>
          </c:cat>
          <c:val>
            <c:numRef>
              <c:f>'Data Entry'!$E$19:$H$19</c:f>
              <c:numCache>
                <c:formatCode>0%</c:formatCode>
                <c:ptCount val="4"/>
                <c:pt idx="0">
                  <c:v>0.54545454545454541</c:v>
                </c:pt>
                <c:pt idx="1">
                  <c:v>0.56666666666666665</c:v>
                </c:pt>
                <c:pt idx="2">
                  <c:v>0.55384615384615388</c:v>
                </c:pt>
                <c:pt idx="3">
                  <c:v>0.53521126760563376</c:v>
                </c:pt>
              </c:numCache>
            </c:numRef>
          </c:val>
          <c:smooth val="1"/>
          <c:extLst>
            <c:ext xmlns:c16="http://schemas.microsoft.com/office/drawing/2014/chart" uri="{C3380CC4-5D6E-409C-BE32-E72D297353CC}">
              <c16:uniqueId val="{00000000-3E04-4B73-9FA1-A0D949BCC100}"/>
            </c:ext>
          </c:extLst>
        </c:ser>
        <c:ser>
          <c:idx val="1"/>
          <c:order val="1"/>
          <c:tx>
            <c:v>Benchmark Donor Retention Rate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'Data Entry'!$E$7:$H$7</c:f>
              <c:numCache>
                <c:formatCode>General</c:formatCode>
                <c:ptCount val="4"/>
                <c:pt idx="0">
                  <c:v>2019</c:v>
                </c:pt>
                <c:pt idx="1">
                  <c:v>2020</c:v>
                </c:pt>
                <c:pt idx="2">
                  <c:v>2021</c:v>
                </c:pt>
                <c:pt idx="3">
                  <c:v>2022</c:v>
                </c:pt>
              </c:numCache>
            </c:numRef>
          </c:cat>
          <c:val>
            <c:numRef>
              <c:f>'Data Entry'!$E$20:$H$20</c:f>
              <c:numCache>
                <c:formatCode>0%</c:formatCode>
                <c:ptCount val="4"/>
                <c:pt idx="1">
                  <c:v>0.4</c:v>
                </c:pt>
                <c:pt idx="2">
                  <c:v>0.4</c:v>
                </c:pt>
                <c:pt idx="3">
                  <c:v>0.34</c:v>
                </c:pt>
              </c:numCache>
            </c:numRef>
          </c:val>
          <c:smooth val="1"/>
          <c:extLst>
            <c:ext xmlns:c16="http://schemas.microsoft.com/office/drawing/2014/chart" uri="{C3380CC4-5D6E-409C-BE32-E72D297353CC}">
              <c16:uniqueId val="{00000001-3E04-4B73-9FA1-A0D949BCC100}"/>
            </c:ext>
          </c:extLst>
        </c:ser>
        <c:dLbls>
          <c:showLegendKey val="0"/>
          <c:showVal val="0"/>
          <c:showCatName val="0"/>
          <c:showSerName val="0"/>
          <c:showPercent val="0"/>
          <c:showBubbleSize val="0"/>
        </c:dLbls>
        <c:marker val="1"/>
        <c:smooth val="0"/>
        <c:axId val="821230064"/>
        <c:axId val="821234328"/>
      </c:lineChart>
      <c:catAx>
        <c:axId val="82123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1234328"/>
        <c:crosses val="autoZero"/>
        <c:auto val="1"/>
        <c:lblAlgn val="ctr"/>
        <c:lblOffset val="100"/>
        <c:noMultiLvlLbl val="0"/>
      </c:catAx>
      <c:valAx>
        <c:axId val="8212343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1230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 Time Value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 Entry'!$C$29</c:f>
              <c:strCache>
                <c:ptCount val="1"/>
                <c:pt idx="0">
                  <c:v>Lifetime Value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'Data Entry'!$E$7:$H$7</c:f>
              <c:numCache>
                <c:formatCode>General</c:formatCode>
                <c:ptCount val="4"/>
                <c:pt idx="0">
                  <c:v>2019</c:v>
                </c:pt>
                <c:pt idx="1">
                  <c:v>2020</c:v>
                </c:pt>
                <c:pt idx="2">
                  <c:v>2021</c:v>
                </c:pt>
                <c:pt idx="3">
                  <c:v>2022</c:v>
                </c:pt>
              </c:numCache>
            </c:numRef>
          </c:cat>
          <c:val>
            <c:numRef>
              <c:f>'Data Entry'!$E$29:$H$29</c:f>
              <c:numCache>
                <c:formatCode>_("$"* #,##0.00_);_("$"* \(#,##0.00\);_("$"* "-"??_);_(@_)</c:formatCode>
                <c:ptCount val="4"/>
                <c:pt idx="0">
                  <c:v>412.49999999999994</c:v>
                </c:pt>
                <c:pt idx="1">
                  <c:v>343.58974358974359</c:v>
                </c:pt>
                <c:pt idx="2">
                  <c:v>443.06335204490779</c:v>
                </c:pt>
                <c:pt idx="3">
                  <c:v>407.043407043407</c:v>
                </c:pt>
              </c:numCache>
            </c:numRef>
          </c:val>
          <c:smooth val="1"/>
          <c:extLst>
            <c:ext xmlns:c16="http://schemas.microsoft.com/office/drawing/2014/chart" uri="{C3380CC4-5D6E-409C-BE32-E72D297353CC}">
              <c16:uniqueId val="{00000000-2032-41D6-AE3A-72C739C8A4DB}"/>
            </c:ext>
          </c:extLst>
        </c:ser>
        <c:ser>
          <c:idx val="1"/>
          <c:order val="1"/>
          <c:tx>
            <c:v>Benchmark Lifetime Value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'Data Entry'!$E$7:$H$7</c:f>
              <c:numCache>
                <c:formatCode>General</c:formatCode>
                <c:ptCount val="4"/>
                <c:pt idx="0">
                  <c:v>2019</c:v>
                </c:pt>
                <c:pt idx="1">
                  <c:v>2020</c:v>
                </c:pt>
                <c:pt idx="2">
                  <c:v>2021</c:v>
                </c:pt>
                <c:pt idx="3">
                  <c:v>2022</c:v>
                </c:pt>
              </c:numCache>
            </c:numRef>
          </c:cat>
          <c:val>
            <c:numRef>
              <c:f>'Data Entry'!$E$30:$H$30</c:f>
              <c:numCache>
                <c:formatCode>_("$"* #,##0.00_);_("$"* \(#,##0.00\);_("$"* "-"??_);_(@_)</c:formatCode>
                <c:ptCount val="4"/>
                <c:pt idx="1">
                  <c:v>489.53333333333342</c:v>
                </c:pt>
                <c:pt idx="2">
                  <c:v>445</c:v>
                </c:pt>
                <c:pt idx="3">
                  <c:v>395.4545454545455</c:v>
                </c:pt>
              </c:numCache>
            </c:numRef>
          </c:val>
          <c:smooth val="1"/>
          <c:extLst>
            <c:ext xmlns:c16="http://schemas.microsoft.com/office/drawing/2014/chart" uri="{C3380CC4-5D6E-409C-BE32-E72D297353CC}">
              <c16:uniqueId val="{00000001-2032-41D6-AE3A-72C739C8A4DB}"/>
            </c:ext>
          </c:extLst>
        </c:ser>
        <c:dLbls>
          <c:showLegendKey val="0"/>
          <c:showVal val="0"/>
          <c:showCatName val="0"/>
          <c:showSerName val="0"/>
          <c:showPercent val="0"/>
          <c:showBubbleSize val="0"/>
        </c:dLbls>
        <c:marker val="1"/>
        <c:smooth val="0"/>
        <c:axId val="656520560"/>
        <c:axId val="656521216"/>
      </c:lineChart>
      <c:catAx>
        <c:axId val="656520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521216"/>
        <c:crosses val="autoZero"/>
        <c:auto val="1"/>
        <c:lblAlgn val="ctr"/>
        <c:lblOffset val="100"/>
        <c:noMultiLvlLbl val="0"/>
      </c:catAx>
      <c:valAx>
        <c:axId val="656521216"/>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520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50000"/>
                    <a:lumOff val="50000"/>
                  </a:schemeClr>
                </a:solidFill>
                <a:latin typeface="+mn-lt"/>
                <a:ea typeface="+mn-ea"/>
                <a:cs typeface="+mn-cs"/>
              </a:defRPr>
            </a:pPr>
            <a:r>
              <a:rPr lang="en-US" b="0">
                <a:solidFill>
                  <a:schemeClr val="tx1">
                    <a:lumMod val="50000"/>
                    <a:lumOff val="50000"/>
                  </a:schemeClr>
                </a:solidFill>
                <a:latin typeface="Questrial" pitchFamily="2" charset="0"/>
              </a:rPr>
              <a:t>Donors</a:t>
            </a:r>
            <a:r>
              <a:rPr lang="en-US" b="0" baseline="0">
                <a:solidFill>
                  <a:schemeClr val="tx1">
                    <a:lumMod val="50000"/>
                    <a:lumOff val="50000"/>
                  </a:schemeClr>
                </a:solidFill>
                <a:latin typeface="Questrial" pitchFamily="2" charset="0"/>
              </a:rPr>
              <a:t> Gained/ Lost</a:t>
            </a:r>
            <a:endParaRPr lang="en-US" b="0">
              <a:solidFill>
                <a:schemeClr val="tx1">
                  <a:lumMod val="50000"/>
                  <a:lumOff val="50000"/>
                </a:schemeClr>
              </a:solidFill>
              <a:latin typeface="Questrial" pitchFamily="2"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 Entry'!$C$14</c:f>
              <c:strCache>
                <c:ptCount val="1"/>
                <c:pt idx="0">
                  <c:v>Total # of New Donors</c:v>
                </c:pt>
              </c:strCache>
            </c:strRef>
          </c:tx>
          <c:spPr>
            <a:solidFill>
              <a:schemeClr val="accent1"/>
            </a:solidFill>
            <a:ln>
              <a:noFill/>
            </a:ln>
            <a:effectLst/>
          </c:spPr>
          <c:invertIfNegative val="0"/>
          <c:val>
            <c:numRef>
              <c:f>'Data Entry'!$D$14:$H$14</c:f>
              <c:numCache>
                <c:formatCode>0</c:formatCode>
                <c:ptCount val="5"/>
                <c:pt idx="0">
                  <c:v>60</c:v>
                </c:pt>
                <c:pt idx="1">
                  <c:v>80</c:v>
                </c:pt>
                <c:pt idx="2">
                  <c:v>55</c:v>
                </c:pt>
                <c:pt idx="3">
                  <c:v>50</c:v>
                </c:pt>
                <c:pt idx="4">
                  <c:v>75</c:v>
                </c:pt>
              </c:numCache>
            </c:numRef>
          </c:val>
          <c:extLst>
            <c:ext xmlns:c15="http://schemas.microsoft.com/office/drawing/2012/chart" uri="{02D57815-91ED-43cb-92C2-25804820EDAC}">
              <c15:filteredCategoryTitle>
                <c15:cat>
                  <c:multiLvlStrRef>
                    <c:extLst>
                      <c:ext uri="{02D57815-91ED-43cb-92C2-25804820EDAC}">
                        <c15:formulaRef>
                          <c15:sqref>'Data Entry'!#REF!</c15:sqref>
                        </c15:formulaRef>
                      </c:ext>
                    </c:extLst>
                  </c:multiLvlStrRef>
                </c15:cat>
              </c15:filteredCategoryTitle>
            </c:ext>
            <c:ext xmlns:c16="http://schemas.microsoft.com/office/drawing/2014/chart" uri="{C3380CC4-5D6E-409C-BE32-E72D297353CC}">
              <c16:uniqueId val="{00000000-C282-4B0A-A7B3-E33C1736CAE5}"/>
            </c:ext>
          </c:extLst>
        </c:ser>
        <c:ser>
          <c:idx val="1"/>
          <c:order val="1"/>
          <c:tx>
            <c:strRef>
              <c:f>'Data Entry'!$C$16</c:f>
              <c:strCache>
                <c:ptCount val="1"/>
                <c:pt idx="0">
                  <c:v>Total # of Lapsed Donors</c:v>
                </c:pt>
              </c:strCache>
            </c:strRef>
          </c:tx>
          <c:spPr>
            <a:solidFill>
              <a:schemeClr val="accent2"/>
            </a:solidFill>
            <a:ln>
              <a:noFill/>
            </a:ln>
            <a:effectLst/>
          </c:spPr>
          <c:invertIfNegative val="0"/>
          <c:val>
            <c:numRef>
              <c:f>'Data Entry'!$D$24:$H$24</c:f>
              <c:numCache>
                <c:formatCode>0</c:formatCode>
                <c:ptCount val="5"/>
                <c:pt idx="0">
                  <c:v>-65</c:v>
                </c:pt>
                <c:pt idx="1">
                  <c:v>-70</c:v>
                </c:pt>
                <c:pt idx="2">
                  <c:v>-100</c:v>
                </c:pt>
                <c:pt idx="3">
                  <c:v>-125</c:v>
                </c:pt>
                <c:pt idx="4">
                  <c:v>-70</c:v>
                </c:pt>
              </c:numCache>
            </c:numRef>
          </c:val>
          <c:extLst>
            <c:ext xmlns:c15="http://schemas.microsoft.com/office/drawing/2012/chart" uri="{02D57815-91ED-43cb-92C2-25804820EDAC}">
              <c15:filteredCategoryTitle>
                <c15:cat>
                  <c:multiLvlStrRef>
                    <c:extLst>
                      <c:ext uri="{02D57815-91ED-43cb-92C2-25804820EDAC}">
                        <c15:formulaRef>
                          <c15:sqref>'Data Entry'!#REF!</c15:sqref>
                        </c15:formulaRef>
                      </c:ext>
                    </c:extLst>
                  </c:multiLvlStrRef>
                </c15:cat>
              </c15:filteredCategoryTitle>
            </c:ext>
            <c:ext xmlns:c16="http://schemas.microsoft.com/office/drawing/2014/chart" uri="{C3380CC4-5D6E-409C-BE32-E72D297353CC}">
              <c16:uniqueId val="{00000001-C282-4B0A-A7B3-E33C1736CAE5}"/>
            </c:ext>
          </c:extLst>
        </c:ser>
        <c:ser>
          <c:idx val="2"/>
          <c:order val="2"/>
          <c:tx>
            <c:v>Net Donors Gained/Lost</c:v>
          </c:tx>
          <c:spPr>
            <a:solidFill>
              <a:schemeClr val="accent3"/>
            </a:solidFill>
            <a:ln>
              <a:noFill/>
            </a:ln>
            <a:effectLst/>
          </c:spPr>
          <c:invertIfNegative val="0"/>
          <c:val>
            <c:numRef>
              <c:f>'Data Entry'!$D$23:$H$23</c:f>
              <c:numCache>
                <c:formatCode>0</c:formatCode>
                <c:ptCount val="5"/>
                <c:pt idx="0">
                  <c:v>-5</c:v>
                </c:pt>
                <c:pt idx="1">
                  <c:v>10</c:v>
                </c:pt>
                <c:pt idx="2">
                  <c:v>-45</c:v>
                </c:pt>
                <c:pt idx="3">
                  <c:v>-75</c:v>
                </c:pt>
                <c:pt idx="4">
                  <c:v>5</c:v>
                </c:pt>
              </c:numCache>
            </c:numRef>
          </c:val>
          <c:extLst>
            <c:ext xmlns:c15="http://schemas.microsoft.com/office/drawing/2012/chart" uri="{02D57815-91ED-43cb-92C2-25804820EDAC}">
              <c15:filteredCategoryTitle>
                <c15:cat>
                  <c:multiLvlStrRef>
                    <c:extLst>
                      <c:ext uri="{02D57815-91ED-43cb-92C2-25804820EDAC}">
                        <c15:formulaRef>
                          <c15:sqref>'Data Entry'!#REF!</c15:sqref>
                        </c15:formulaRef>
                      </c:ext>
                    </c:extLst>
                  </c:multiLvlStrRef>
                </c15:cat>
              </c15:filteredCategoryTitle>
            </c:ext>
            <c:ext xmlns:c16="http://schemas.microsoft.com/office/drawing/2014/chart" uri="{C3380CC4-5D6E-409C-BE32-E72D297353CC}">
              <c16:uniqueId val="{00000002-C282-4B0A-A7B3-E33C1736CAE5}"/>
            </c:ext>
          </c:extLst>
        </c:ser>
        <c:dLbls>
          <c:showLegendKey val="0"/>
          <c:showVal val="0"/>
          <c:showCatName val="0"/>
          <c:showSerName val="0"/>
          <c:showPercent val="0"/>
          <c:showBubbleSize val="0"/>
        </c:dLbls>
        <c:gapWidth val="150"/>
        <c:axId val="786731888"/>
        <c:axId val="786734840"/>
      </c:barChart>
      <c:catAx>
        <c:axId val="786731888"/>
        <c:scaling>
          <c:orientation val="minMax"/>
        </c:scaling>
        <c:delete val="0"/>
        <c:axPos val="b"/>
        <c:numFmt formatCode="0"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734840"/>
        <c:crosses val="autoZero"/>
        <c:auto val="0"/>
        <c:lblAlgn val="ctr"/>
        <c:lblOffset val="100"/>
        <c:noMultiLvlLbl val="0"/>
      </c:catAx>
      <c:valAx>
        <c:axId val="786734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731888"/>
        <c:crosses val="autoZero"/>
        <c:crossBetween val="between"/>
      </c:valAx>
      <c:spPr>
        <a:noFill/>
        <a:ln>
          <a:noFill/>
        </a:ln>
        <a:effectLst/>
      </c:spPr>
    </c:plotArea>
    <c:legend>
      <c:legendPos val="b"/>
      <c:layout>
        <c:manualLayout>
          <c:xMode val="edge"/>
          <c:yMode val="edge"/>
          <c:x val="6.4998468941382323E-2"/>
          <c:y val="0.84973542100340904"/>
          <c:w val="0.91166972878390207"/>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Donor Trends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Total Donors</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'Data Entry'!$D$7:$H$7</c:f>
              <c:numCache>
                <c:formatCode>General</c:formatCode>
                <c:ptCount val="5"/>
                <c:pt idx="0">
                  <c:v>2018</c:v>
                </c:pt>
                <c:pt idx="1">
                  <c:v>2019</c:v>
                </c:pt>
                <c:pt idx="2">
                  <c:v>2020</c:v>
                </c:pt>
                <c:pt idx="3">
                  <c:v>2021</c:v>
                </c:pt>
                <c:pt idx="4">
                  <c:v>2022</c:v>
                </c:pt>
              </c:numCache>
            </c:numRef>
          </c:cat>
          <c:val>
            <c:numRef>
              <c:f>'Data Entry'!$D$13:$H$13</c:f>
              <c:numCache>
                <c:formatCode>0</c:formatCode>
                <c:ptCount val="5"/>
                <c:pt idx="0">
                  <c:v>275</c:v>
                </c:pt>
                <c:pt idx="1">
                  <c:v>300</c:v>
                </c:pt>
                <c:pt idx="2">
                  <c:v>325</c:v>
                </c:pt>
                <c:pt idx="3">
                  <c:v>355</c:v>
                </c:pt>
                <c:pt idx="4">
                  <c:v>335</c:v>
                </c:pt>
              </c:numCache>
            </c:numRef>
          </c:val>
          <c:smooth val="1"/>
          <c:extLst>
            <c:ext xmlns:c16="http://schemas.microsoft.com/office/drawing/2014/chart" uri="{C3380CC4-5D6E-409C-BE32-E72D297353CC}">
              <c16:uniqueId val="{00000000-7517-420E-B10C-8A9CDE1952FF}"/>
            </c:ext>
          </c:extLst>
        </c:ser>
        <c:ser>
          <c:idx val="1"/>
          <c:order val="1"/>
          <c:tx>
            <c:v>New Donors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'Data Entry'!$D$7:$H$7</c:f>
              <c:numCache>
                <c:formatCode>General</c:formatCode>
                <c:ptCount val="5"/>
                <c:pt idx="0">
                  <c:v>2018</c:v>
                </c:pt>
                <c:pt idx="1">
                  <c:v>2019</c:v>
                </c:pt>
                <c:pt idx="2">
                  <c:v>2020</c:v>
                </c:pt>
                <c:pt idx="3">
                  <c:v>2021</c:v>
                </c:pt>
                <c:pt idx="4">
                  <c:v>2022</c:v>
                </c:pt>
              </c:numCache>
            </c:numRef>
          </c:cat>
          <c:val>
            <c:numRef>
              <c:f>'Data Entry'!$D$14:$H$14</c:f>
              <c:numCache>
                <c:formatCode>0</c:formatCode>
                <c:ptCount val="5"/>
                <c:pt idx="0">
                  <c:v>60</c:v>
                </c:pt>
                <c:pt idx="1">
                  <c:v>80</c:v>
                </c:pt>
                <c:pt idx="2">
                  <c:v>55</c:v>
                </c:pt>
                <c:pt idx="3">
                  <c:v>50</c:v>
                </c:pt>
                <c:pt idx="4">
                  <c:v>75</c:v>
                </c:pt>
              </c:numCache>
            </c:numRef>
          </c:val>
          <c:smooth val="1"/>
          <c:extLst>
            <c:ext xmlns:c16="http://schemas.microsoft.com/office/drawing/2014/chart" uri="{C3380CC4-5D6E-409C-BE32-E72D297353CC}">
              <c16:uniqueId val="{00000001-7517-420E-B10C-8A9CDE1952FF}"/>
            </c:ext>
          </c:extLst>
        </c:ser>
        <c:ser>
          <c:idx val="2"/>
          <c:order val="2"/>
          <c:tx>
            <c:v>Retained Donors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'Data Entry'!$D$7:$H$7</c:f>
              <c:numCache>
                <c:formatCode>General</c:formatCode>
                <c:ptCount val="5"/>
                <c:pt idx="0">
                  <c:v>2018</c:v>
                </c:pt>
                <c:pt idx="1">
                  <c:v>2019</c:v>
                </c:pt>
                <c:pt idx="2">
                  <c:v>2020</c:v>
                </c:pt>
                <c:pt idx="3">
                  <c:v>2021</c:v>
                </c:pt>
                <c:pt idx="4">
                  <c:v>2022</c:v>
                </c:pt>
              </c:numCache>
            </c:numRef>
          </c:cat>
          <c:val>
            <c:numRef>
              <c:f>'Data Entry'!$D$15:$H$15</c:f>
              <c:numCache>
                <c:formatCode>0</c:formatCode>
                <c:ptCount val="5"/>
                <c:pt idx="0">
                  <c:v>150</c:v>
                </c:pt>
                <c:pt idx="1">
                  <c:v>150</c:v>
                </c:pt>
                <c:pt idx="2">
                  <c:v>170</c:v>
                </c:pt>
                <c:pt idx="3">
                  <c:v>180</c:v>
                </c:pt>
                <c:pt idx="4">
                  <c:v>190</c:v>
                </c:pt>
              </c:numCache>
            </c:numRef>
          </c:val>
          <c:smooth val="1"/>
          <c:extLst>
            <c:ext xmlns:c16="http://schemas.microsoft.com/office/drawing/2014/chart" uri="{C3380CC4-5D6E-409C-BE32-E72D297353CC}">
              <c16:uniqueId val="{00000002-7517-420E-B10C-8A9CDE1952FF}"/>
            </c:ext>
          </c:extLst>
        </c:ser>
        <c:ser>
          <c:idx val="3"/>
          <c:order val="3"/>
          <c:tx>
            <c:v>Lapsed Donors</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'Data Entry'!$D$7:$H$7</c:f>
              <c:numCache>
                <c:formatCode>General</c:formatCode>
                <c:ptCount val="5"/>
                <c:pt idx="0">
                  <c:v>2018</c:v>
                </c:pt>
                <c:pt idx="1">
                  <c:v>2019</c:v>
                </c:pt>
                <c:pt idx="2">
                  <c:v>2020</c:v>
                </c:pt>
                <c:pt idx="3">
                  <c:v>2021</c:v>
                </c:pt>
                <c:pt idx="4">
                  <c:v>2022</c:v>
                </c:pt>
              </c:numCache>
            </c:numRef>
          </c:cat>
          <c:val>
            <c:numRef>
              <c:f>'Data Entry'!$D$16:$H$16</c:f>
              <c:numCache>
                <c:formatCode>0</c:formatCode>
                <c:ptCount val="5"/>
                <c:pt idx="0">
                  <c:v>65</c:v>
                </c:pt>
                <c:pt idx="1">
                  <c:v>70</c:v>
                </c:pt>
                <c:pt idx="2">
                  <c:v>100</c:v>
                </c:pt>
                <c:pt idx="3">
                  <c:v>125</c:v>
                </c:pt>
                <c:pt idx="4">
                  <c:v>70</c:v>
                </c:pt>
              </c:numCache>
            </c:numRef>
          </c:val>
          <c:smooth val="1"/>
          <c:extLst>
            <c:ext xmlns:c16="http://schemas.microsoft.com/office/drawing/2014/chart" uri="{C3380CC4-5D6E-409C-BE32-E72D297353CC}">
              <c16:uniqueId val="{00000003-7517-420E-B10C-8A9CDE1952FF}"/>
            </c:ext>
          </c:extLst>
        </c:ser>
        <c:dLbls>
          <c:showLegendKey val="0"/>
          <c:showVal val="0"/>
          <c:showCatName val="0"/>
          <c:showSerName val="0"/>
          <c:showPercent val="0"/>
          <c:showBubbleSize val="0"/>
        </c:dLbls>
        <c:marker val="1"/>
        <c:smooth val="0"/>
        <c:axId val="790350648"/>
        <c:axId val="790349336"/>
      </c:lineChart>
      <c:catAx>
        <c:axId val="790350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349336"/>
        <c:crosses val="autoZero"/>
        <c:auto val="1"/>
        <c:lblAlgn val="ctr"/>
        <c:lblOffset val="100"/>
        <c:noMultiLvlLbl val="0"/>
      </c:catAx>
      <c:valAx>
        <c:axId val="790349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350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Contributions Raised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 Entry'!$C$10</c:f>
              <c:strCache>
                <c:ptCount val="1"/>
                <c:pt idx="0">
                  <c:v>Total Amount of Contributions Received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'Data Entry'!$D$7:$H$7</c:f>
              <c:numCache>
                <c:formatCode>General</c:formatCode>
                <c:ptCount val="5"/>
                <c:pt idx="0">
                  <c:v>2018</c:v>
                </c:pt>
                <c:pt idx="1">
                  <c:v>2019</c:v>
                </c:pt>
                <c:pt idx="2">
                  <c:v>2020</c:v>
                </c:pt>
                <c:pt idx="3">
                  <c:v>2021</c:v>
                </c:pt>
                <c:pt idx="4">
                  <c:v>2022</c:v>
                </c:pt>
              </c:numCache>
            </c:numRef>
          </c:cat>
          <c:val>
            <c:numRef>
              <c:f>'Data Entry'!$D$10:$H$10</c:f>
              <c:numCache>
                <c:formatCode>_("$"* #,##0_);_("$"* \(#,##0\);_("$"* "-"??_);_(@_)</c:formatCode>
                <c:ptCount val="5"/>
                <c:pt idx="0">
                  <c:v>125000</c:v>
                </c:pt>
                <c:pt idx="1">
                  <c:v>150000</c:v>
                </c:pt>
                <c:pt idx="2">
                  <c:v>134000</c:v>
                </c:pt>
                <c:pt idx="3">
                  <c:v>170000</c:v>
                </c:pt>
                <c:pt idx="4">
                  <c:v>175000</c:v>
                </c:pt>
              </c:numCache>
            </c:numRef>
          </c:val>
          <c:smooth val="1"/>
          <c:extLst>
            <c:ext xmlns:c16="http://schemas.microsoft.com/office/drawing/2014/chart" uri="{C3380CC4-5D6E-409C-BE32-E72D297353CC}">
              <c16:uniqueId val="{00000000-2AE9-4DFF-A0F9-673BEC2775B3}"/>
            </c:ext>
          </c:extLst>
        </c:ser>
        <c:dLbls>
          <c:showLegendKey val="0"/>
          <c:showVal val="0"/>
          <c:showCatName val="0"/>
          <c:showSerName val="0"/>
          <c:showPercent val="0"/>
          <c:showBubbleSize val="0"/>
        </c:dLbls>
        <c:marker val="1"/>
        <c:smooth val="0"/>
        <c:axId val="818743312"/>
        <c:axId val="818738392"/>
      </c:lineChart>
      <c:catAx>
        <c:axId val="818743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38392"/>
        <c:crosses val="autoZero"/>
        <c:auto val="1"/>
        <c:lblAlgn val="ctr"/>
        <c:lblOffset val="100"/>
        <c:noMultiLvlLbl val="0"/>
      </c:catAx>
      <c:valAx>
        <c:axId val="81873839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433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 Entry'!$C$27</c:f>
              <c:strCache>
                <c:ptCount val="1"/>
                <c:pt idx="0">
                  <c:v>Donation Frequency</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'Data Entry'!$D$7:$H$7</c:f>
              <c:numCache>
                <c:formatCode>General</c:formatCode>
                <c:ptCount val="5"/>
                <c:pt idx="0">
                  <c:v>2018</c:v>
                </c:pt>
                <c:pt idx="1">
                  <c:v>2019</c:v>
                </c:pt>
                <c:pt idx="2">
                  <c:v>2020</c:v>
                </c:pt>
                <c:pt idx="3">
                  <c:v>2021</c:v>
                </c:pt>
                <c:pt idx="4">
                  <c:v>2022</c:v>
                </c:pt>
              </c:numCache>
            </c:numRef>
          </c:cat>
          <c:val>
            <c:numRef>
              <c:f>'Data Entry'!$D$27:$H$27</c:f>
              <c:numCache>
                <c:formatCode>0.00</c:formatCode>
                <c:ptCount val="5"/>
                <c:pt idx="0">
                  <c:v>2.7272727272727271</c:v>
                </c:pt>
                <c:pt idx="1">
                  <c:v>2.6666666666666665</c:v>
                </c:pt>
                <c:pt idx="2">
                  <c:v>2.7692307692307692</c:v>
                </c:pt>
                <c:pt idx="3">
                  <c:v>2.4225352112676055</c:v>
                </c:pt>
                <c:pt idx="4">
                  <c:v>2.7611940298507465</c:v>
                </c:pt>
              </c:numCache>
            </c:numRef>
          </c:val>
          <c:smooth val="1"/>
          <c:extLst>
            <c:ext xmlns:c16="http://schemas.microsoft.com/office/drawing/2014/chart" uri="{C3380CC4-5D6E-409C-BE32-E72D297353CC}">
              <c16:uniqueId val="{00000000-3691-42FD-88B5-4A3FFAD9D840}"/>
            </c:ext>
          </c:extLst>
        </c:ser>
        <c:dLbls>
          <c:showLegendKey val="0"/>
          <c:showVal val="0"/>
          <c:showCatName val="0"/>
          <c:showSerName val="0"/>
          <c:showPercent val="0"/>
          <c:showBubbleSize val="0"/>
        </c:dLbls>
        <c:marker val="1"/>
        <c:smooth val="0"/>
        <c:axId val="660246704"/>
        <c:axId val="660244736"/>
        <c:extLst>
          <c:ext xmlns:c15="http://schemas.microsoft.com/office/drawing/2012/chart" uri="{02D57815-91ED-43cb-92C2-25804820EDAC}">
            <c15:filteredLineSeries>
              <c15:ser>
                <c:idx val="1"/>
                <c:order val="1"/>
                <c:tx>
                  <c:strRef>
                    <c:extLst>
                      <c:ext uri="{02D57815-91ED-43cb-92C2-25804820EDAC}">
                        <c15:formulaRef>
                          <c15:sqref>'Data Entry'!$D$7</c15:sqref>
                        </c15:formulaRef>
                      </c:ext>
                    </c:extLst>
                    <c:strCache>
                      <c:ptCount val="1"/>
                      <c:pt idx="0">
                        <c:v>2018</c:v>
                      </c:pt>
                    </c:strCache>
                  </c:strRef>
                </c:tx>
                <c:spPr>
                  <a:ln w="28575" cap="rnd">
                    <a:solidFill>
                      <a:schemeClr val="accent2"/>
                    </a:solidFill>
                    <a:round/>
                  </a:ln>
                  <a:effectLst/>
                </c:spPr>
                <c:marker>
                  <c:symbol val="none"/>
                </c:marker>
                <c:cat>
                  <c:numRef>
                    <c:extLst>
                      <c:ext uri="{02D57815-91ED-43cb-92C2-25804820EDAC}">
                        <c15:formulaRef>
                          <c15:sqref>'Data Entry'!$D$7:$H$7</c15:sqref>
                        </c15:formulaRef>
                      </c:ext>
                    </c:extLst>
                    <c:numCache>
                      <c:formatCode>General</c:formatCode>
                      <c:ptCount val="5"/>
                      <c:pt idx="0">
                        <c:v>2018</c:v>
                      </c:pt>
                      <c:pt idx="1">
                        <c:v>2019</c:v>
                      </c:pt>
                      <c:pt idx="2">
                        <c:v>2020</c:v>
                      </c:pt>
                      <c:pt idx="3">
                        <c:v>2021</c:v>
                      </c:pt>
                      <c:pt idx="4">
                        <c:v>2022</c:v>
                      </c:pt>
                    </c:numCache>
                  </c:numRef>
                </c:cat>
                <c:val>
                  <c:numRef>
                    <c:extLst>
                      <c:ext uri="{02D57815-91ED-43cb-92C2-25804820EDAC}">
                        <c15:formulaRef>
                          <c15:sqref>'Data Entry'!$E$7:$H$7</c15:sqref>
                        </c15:formulaRef>
                      </c:ext>
                    </c:extLst>
                    <c:numCache>
                      <c:formatCode>General</c:formatCode>
                      <c:ptCount val="4"/>
                      <c:pt idx="0">
                        <c:v>2019</c:v>
                      </c:pt>
                      <c:pt idx="1">
                        <c:v>2020</c:v>
                      </c:pt>
                      <c:pt idx="2">
                        <c:v>2021</c:v>
                      </c:pt>
                      <c:pt idx="3">
                        <c:v>2022</c:v>
                      </c:pt>
                    </c:numCache>
                  </c:numRef>
                </c:val>
                <c:smooth val="0"/>
                <c:extLst>
                  <c:ext xmlns:c16="http://schemas.microsoft.com/office/drawing/2014/chart" uri="{C3380CC4-5D6E-409C-BE32-E72D297353CC}">
                    <c16:uniqueId val="{00000001-3691-42FD-88B5-4A3FFAD9D840}"/>
                  </c:ext>
                </c:extLst>
              </c15:ser>
            </c15:filteredLineSeries>
          </c:ext>
        </c:extLst>
      </c:lineChart>
      <c:catAx>
        <c:axId val="66024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0244736"/>
        <c:crosses val="autoZero"/>
        <c:auto val="1"/>
        <c:lblAlgn val="ctr"/>
        <c:lblOffset val="100"/>
        <c:noMultiLvlLbl val="0"/>
      </c:catAx>
      <c:valAx>
        <c:axId val="6602447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0246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0905925209009156E-2"/>
          <c:y val="0.17372365339578458"/>
          <c:w val="0.86956350036233121"/>
          <c:h val="0.71761935495767948"/>
        </c:manualLayout>
      </c:layout>
      <c:lineChart>
        <c:grouping val="standard"/>
        <c:varyColors val="0"/>
        <c:ser>
          <c:idx val="0"/>
          <c:order val="0"/>
          <c:tx>
            <c:strRef>
              <c:f>'Data Entry'!$C$28</c:f>
              <c:strCache>
                <c:ptCount val="1"/>
                <c:pt idx="0">
                  <c:v>Dependency Quotient</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'Data Entry'!$D$7:$H$7</c:f>
              <c:numCache>
                <c:formatCode>General</c:formatCode>
                <c:ptCount val="5"/>
                <c:pt idx="0">
                  <c:v>2018</c:v>
                </c:pt>
                <c:pt idx="1">
                  <c:v>2019</c:v>
                </c:pt>
                <c:pt idx="2">
                  <c:v>2020</c:v>
                </c:pt>
                <c:pt idx="3">
                  <c:v>2021</c:v>
                </c:pt>
                <c:pt idx="4">
                  <c:v>2022</c:v>
                </c:pt>
              </c:numCache>
            </c:numRef>
          </c:cat>
          <c:val>
            <c:numRef>
              <c:f>'Data Entry'!$D$28:$H$28</c:f>
              <c:numCache>
                <c:formatCode>0.00%</c:formatCode>
                <c:ptCount val="5"/>
                <c:pt idx="0">
                  <c:v>0.09</c:v>
                </c:pt>
                <c:pt idx="1">
                  <c:v>0.1024390243902439</c:v>
                </c:pt>
                <c:pt idx="2">
                  <c:v>8.2222222222222224E-2</c:v>
                </c:pt>
                <c:pt idx="3">
                  <c:v>0.11235955056179775</c:v>
                </c:pt>
                <c:pt idx="4">
                  <c:v>9.5744680851063829E-2</c:v>
                </c:pt>
              </c:numCache>
            </c:numRef>
          </c:val>
          <c:smooth val="1"/>
          <c:extLst>
            <c:ext xmlns:c16="http://schemas.microsoft.com/office/drawing/2014/chart" uri="{C3380CC4-5D6E-409C-BE32-E72D297353CC}">
              <c16:uniqueId val="{00000000-287D-438A-8953-AF767194D58D}"/>
            </c:ext>
          </c:extLst>
        </c:ser>
        <c:dLbls>
          <c:showLegendKey val="0"/>
          <c:showVal val="0"/>
          <c:showCatName val="0"/>
          <c:showSerName val="0"/>
          <c:showPercent val="0"/>
          <c:showBubbleSize val="0"/>
        </c:dLbls>
        <c:marker val="1"/>
        <c:smooth val="0"/>
        <c:axId val="656517280"/>
        <c:axId val="656518592"/>
      </c:lineChart>
      <c:catAx>
        <c:axId val="65651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518592"/>
        <c:crosses val="autoZero"/>
        <c:auto val="1"/>
        <c:lblAlgn val="ctr"/>
        <c:lblOffset val="100"/>
        <c:noMultiLvlLbl val="0"/>
      </c:catAx>
      <c:valAx>
        <c:axId val="6565185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517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Attrition Rate (aka Lapsed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Donor Attrition Rate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'Data Entry'!$D$7:$H$7</c15:sqref>
                  </c15:fullRef>
                </c:ext>
              </c:extLst>
              <c:f>'Data Entry'!$E$7:$H$7</c:f>
              <c:numCache>
                <c:formatCode>General</c:formatCode>
                <c:ptCount val="4"/>
                <c:pt idx="0">
                  <c:v>2019</c:v>
                </c:pt>
                <c:pt idx="1">
                  <c:v>2020</c:v>
                </c:pt>
                <c:pt idx="2">
                  <c:v>2021</c:v>
                </c:pt>
                <c:pt idx="3">
                  <c:v>2022</c:v>
                </c:pt>
              </c:numCache>
            </c:numRef>
          </c:cat>
          <c:val>
            <c:numRef>
              <c:extLst>
                <c:ext xmlns:c15="http://schemas.microsoft.com/office/drawing/2012/chart" uri="{02D57815-91ED-43cb-92C2-25804820EDAC}">
                  <c15:fullRef>
                    <c15:sqref>'Data Entry'!$D$21:$H$21</c15:sqref>
                  </c15:fullRef>
                </c:ext>
              </c:extLst>
              <c:f>'Data Entry'!$E$21:$H$21</c:f>
              <c:numCache>
                <c:formatCode>0%</c:formatCode>
                <c:ptCount val="4"/>
                <c:pt idx="0">
                  <c:v>0.45454545454545459</c:v>
                </c:pt>
                <c:pt idx="1">
                  <c:v>0.43333333333333335</c:v>
                </c:pt>
                <c:pt idx="2">
                  <c:v>0.44615384615384612</c:v>
                </c:pt>
                <c:pt idx="3">
                  <c:v>0.46478873239436624</c:v>
                </c:pt>
              </c:numCache>
            </c:numRef>
          </c:val>
          <c:smooth val="1"/>
          <c:extLst>
            <c:ext xmlns:c16="http://schemas.microsoft.com/office/drawing/2014/chart" uri="{C3380CC4-5D6E-409C-BE32-E72D297353CC}">
              <c16:uniqueId val="{00000000-5CCE-4DB6-9F3F-A8E453E74E47}"/>
            </c:ext>
          </c:extLst>
        </c:ser>
        <c:ser>
          <c:idx val="1"/>
          <c:order val="1"/>
          <c:tx>
            <c:v>Benchmark Attrition Rate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xmlns:c15="http://schemas.microsoft.com/office/drawing/2012/chart" uri="{02D57815-91ED-43cb-92C2-25804820EDAC}">
                  <c15:fullRef>
                    <c15:sqref>'Data Entry'!$D$7:$H$7</c15:sqref>
                  </c15:fullRef>
                </c:ext>
              </c:extLst>
              <c:f>'Data Entry'!$E$7:$H$7</c:f>
              <c:numCache>
                <c:formatCode>General</c:formatCode>
                <c:ptCount val="4"/>
                <c:pt idx="0">
                  <c:v>2019</c:v>
                </c:pt>
                <c:pt idx="1">
                  <c:v>2020</c:v>
                </c:pt>
                <c:pt idx="2">
                  <c:v>2021</c:v>
                </c:pt>
                <c:pt idx="3">
                  <c:v>2022</c:v>
                </c:pt>
              </c:numCache>
            </c:numRef>
          </c:cat>
          <c:val>
            <c:numRef>
              <c:extLst>
                <c:ext xmlns:c15="http://schemas.microsoft.com/office/drawing/2012/chart" uri="{02D57815-91ED-43cb-92C2-25804820EDAC}">
                  <c15:fullRef>
                    <c15:sqref>'Data Entry'!$D$22:$H$22</c15:sqref>
                  </c15:fullRef>
                </c:ext>
              </c:extLst>
              <c:f>'Data Entry'!$E$22:$H$22</c:f>
              <c:numCache>
                <c:formatCode>0%</c:formatCode>
                <c:ptCount val="4"/>
                <c:pt idx="1">
                  <c:v>0.6</c:v>
                </c:pt>
                <c:pt idx="2">
                  <c:v>0.6</c:v>
                </c:pt>
                <c:pt idx="3">
                  <c:v>0.65999999999999992</c:v>
                </c:pt>
              </c:numCache>
            </c:numRef>
          </c:val>
          <c:smooth val="1"/>
          <c:extLst>
            <c:ext xmlns:c16="http://schemas.microsoft.com/office/drawing/2014/chart" uri="{C3380CC4-5D6E-409C-BE32-E72D297353CC}">
              <c16:uniqueId val="{00000001-5CCE-4DB6-9F3F-A8E453E74E47}"/>
            </c:ext>
          </c:extLst>
        </c:ser>
        <c:dLbls>
          <c:showLegendKey val="0"/>
          <c:showVal val="0"/>
          <c:showCatName val="0"/>
          <c:showSerName val="0"/>
          <c:showPercent val="0"/>
          <c:showBubbleSize val="0"/>
        </c:dLbls>
        <c:marker val="1"/>
        <c:smooth val="0"/>
        <c:axId val="996298040"/>
        <c:axId val="996298368"/>
      </c:lineChart>
      <c:catAx>
        <c:axId val="996298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6298368"/>
        <c:crosses val="autoZero"/>
        <c:auto val="1"/>
        <c:lblAlgn val="ctr"/>
        <c:lblOffset val="100"/>
        <c:noMultiLvlLbl val="0"/>
      </c:catAx>
      <c:valAx>
        <c:axId val="996298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6298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4229100</xdr:colOff>
      <xdr:row>0</xdr:row>
      <xdr:rowOff>95453</xdr:rowOff>
    </xdr:from>
    <xdr:to>
      <xdr:col>5</xdr:col>
      <xdr:colOff>66675</xdr:colOff>
      <xdr:row>0</xdr:row>
      <xdr:rowOff>383493</xdr:rowOff>
    </xdr:to>
    <xdr:pic>
      <xdr:nvPicPr>
        <xdr:cNvPr id="8" name="Picture 7">
          <a:extLst>
            <a:ext uri="{FF2B5EF4-FFF2-40B4-BE49-F238E27FC236}">
              <a16:creationId xmlns:a16="http://schemas.microsoft.com/office/drawing/2014/main" id="{1B13C866-831A-4B79-8E2F-B2DCA3A84E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6300" y="95453"/>
          <a:ext cx="2266950" cy="288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2482921</xdr:colOff>
      <xdr:row>0</xdr:row>
      <xdr:rowOff>64214</xdr:rowOff>
    </xdr:from>
    <xdr:to>
      <xdr:col>9</xdr:col>
      <xdr:colOff>49551</xdr:colOff>
      <xdr:row>1</xdr:row>
      <xdr:rowOff>2070</xdr:rowOff>
    </xdr:to>
    <xdr:pic>
      <xdr:nvPicPr>
        <xdr:cNvPr id="2" name="Picture 1">
          <a:extLst>
            <a:ext uri="{FF2B5EF4-FFF2-40B4-BE49-F238E27FC236}">
              <a16:creationId xmlns:a16="http://schemas.microsoft.com/office/drawing/2014/main" id="{F6FD98F7-A64E-4576-BB76-7B8513239A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1882" y="64214"/>
          <a:ext cx="2543175" cy="323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73025</xdr:colOff>
      <xdr:row>2</xdr:row>
      <xdr:rowOff>95249</xdr:rowOff>
    </xdr:from>
    <xdr:to>
      <xdr:col>8</xdr:col>
      <xdr:colOff>209551</xdr:colOff>
      <xdr:row>17</xdr:row>
      <xdr:rowOff>69850</xdr:rowOff>
    </xdr:to>
    <xdr:graphicFrame macro="">
      <xdr:nvGraphicFramePr>
        <xdr:cNvPr id="2" name="Chart 1">
          <a:extLst>
            <a:ext uri="{FF2B5EF4-FFF2-40B4-BE49-F238E27FC236}">
              <a16:creationId xmlns:a16="http://schemas.microsoft.com/office/drawing/2014/main" id="{503392F2-9EBD-47DA-BFF4-F87BFCC5EB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288925</xdr:colOff>
      <xdr:row>2</xdr:row>
      <xdr:rowOff>101601</xdr:rowOff>
    </xdr:from>
    <xdr:to>
      <xdr:col>16</xdr:col>
      <xdr:colOff>527050</xdr:colOff>
      <xdr:row>17</xdr:row>
      <xdr:rowOff>88900</xdr:rowOff>
    </xdr:to>
    <xdr:graphicFrame macro="">
      <xdr:nvGraphicFramePr>
        <xdr:cNvPr id="3" name="Chart 2">
          <a:extLst>
            <a:ext uri="{FF2B5EF4-FFF2-40B4-BE49-F238E27FC236}">
              <a16:creationId xmlns:a16="http://schemas.microsoft.com/office/drawing/2014/main" id="{B5CE9BC2-8A5D-4646-8A2F-45E9D64ED4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18143</xdr:colOff>
      <xdr:row>2</xdr:row>
      <xdr:rowOff>82095</xdr:rowOff>
    </xdr:from>
    <xdr:to>
      <xdr:col>25</xdr:col>
      <xdr:colOff>199570</xdr:colOff>
      <xdr:row>17</xdr:row>
      <xdr:rowOff>99785</xdr:rowOff>
    </xdr:to>
    <xdr:graphicFrame macro="">
      <xdr:nvGraphicFramePr>
        <xdr:cNvPr id="4" name="Chart 3">
          <a:extLst>
            <a:ext uri="{FF2B5EF4-FFF2-40B4-BE49-F238E27FC236}">
              <a16:creationId xmlns:a16="http://schemas.microsoft.com/office/drawing/2014/main" id="{A4F91159-F463-4217-9C4D-E4AA102C4F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59417</xdr:colOff>
      <xdr:row>17</xdr:row>
      <xdr:rowOff>181428</xdr:rowOff>
    </xdr:from>
    <xdr:to>
      <xdr:col>8</xdr:col>
      <xdr:colOff>208643</xdr:colOff>
      <xdr:row>33</xdr:row>
      <xdr:rowOff>908</xdr:rowOff>
    </xdr:to>
    <xdr:graphicFrame macro="">
      <xdr:nvGraphicFramePr>
        <xdr:cNvPr id="5" name="Chart 4">
          <a:extLst>
            <a:ext uri="{FF2B5EF4-FFF2-40B4-BE49-F238E27FC236}">
              <a16:creationId xmlns:a16="http://schemas.microsoft.com/office/drawing/2014/main" id="{FA5C9C9A-F41F-4B8D-BD03-E8483394B1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281667</xdr:colOff>
      <xdr:row>17</xdr:row>
      <xdr:rowOff>190046</xdr:rowOff>
    </xdr:from>
    <xdr:to>
      <xdr:col>16</xdr:col>
      <xdr:colOff>544286</xdr:colOff>
      <xdr:row>33</xdr:row>
      <xdr:rowOff>9072</xdr:rowOff>
    </xdr:to>
    <xdr:graphicFrame macro="">
      <xdr:nvGraphicFramePr>
        <xdr:cNvPr id="6" name="Chart 5">
          <a:extLst>
            <a:ext uri="{FF2B5EF4-FFF2-40B4-BE49-F238E27FC236}">
              <a16:creationId xmlns:a16="http://schemas.microsoft.com/office/drawing/2014/main" id="{C6B1693B-DE3C-4ABF-B53D-76FEDF729E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29483</xdr:colOff>
      <xdr:row>17</xdr:row>
      <xdr:rowOff>210910</xdr:rowOff>
    </xdr:from>
    <xdr:to>
      <xdr:col>25</xdr:col>
      <xdr:colOff>181429</xdr:colOff>
      <xdr:row>32</xdr:row>
      <xdr:rowOff>217715</xdr:rowOff>
    </xdr:to>
    <xdr:graphicFrame macro="">
      <xdr:nvGraphicFramePr>
        <xdr:cNvPr id="7" name="Chart 6">
          <a:extLst>
            <a:ext uri="{FF2B5EF4-FFF2-40B4-BE49-F238E27FC236}">
              <a16:creationId xmlns:a16="http://schemas.microsoft.com/office/drawing/2014/main" id="{8501CAB8-8986-4E72-8512-607D38115D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57602</xdr:colOff>
      <xdr:row>33</xdr:row>
      <xdr:rowOff>74385</xdr:rowOff>
    </xdr:from>
    <xdr:to>
      <xdr:col>8</xdr:col>
      <xdr:colOff>206827</xdr:colOff>
      <xdr:row>45</xdr:row>
      <xdr:rowOff>195035</xdr:rowOff>
    </xdr:to>
    <xdr:graphicFrame macro="">
      <xdr:nvGraphicFramePr>
        <xdr:cNvPr id="8" name="Chart 7">
          <a:extLst>
            <a:ext uri="{FF2B5EF4-FFF2-40B4-BE49-F238E27FC236}">
              <a16:creationId xmlns:a16="http://schemas.microsoft.com/office/drawing/2014/main" id="{58AF3188-F0AA-4BF3-8D94-C4A8DD0D1A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296181</xdr:colOff>
      <xdr:row>33</xdr:row>
      <xdr:rowOff>72118</xdr:rowOff>
    </xdr:from>
    <xdr:to>
      <xdr:col>16</xdr:col>
      <xdr:colOff>553357</xdr:colOff>
      <xdr:row>45</xdr:row>
      <xdr:rowOff>181429</xdr:rowOff>
    </xdr:to>
    <xdr:graphicFrame macro="">
      <xdr:nvGraphicFramePr>
        <xdr:cNvPr id="9" name="Chart 8">
          <a:extLst>
            <a:ext uri="{FF2B5EF4-FFF2-40B4-BE49-F238E27FC236}">
              <a16:creationId xmlns:a16="http://schemas.microsoft.com/office/drawing/2014/main" id="{D270C980-0231-40E5-84E6-3C6C60A497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11337</xdr:colOff>
      <xdr:row>33</xdr:row>
      <xdr:rowOff>59871</xdr:rowOff>
    </xdr:from>
    <xdr:to>
      <xdr:col>25</xdr:col>
      <xdr:colOff>172356</xdr:colOff>
      <xdr:row>45</xdr:row>
      <xdr:rowOff>172357</xdr:rowOff>
    </xdr:to>
    <xdr:graphicFrame macro="">
      <xdr:nvGraphicFramePr>
        <xdr:cNvPr id="10" name="Chart 9">
          <a:extLst>
            <a:ext uri="{FF2B5EF4-FFF2-40B4-BE49-F238E27FC236}">
              <a16:creationId xmlns:a16="http://schemas.microsoft.com/office/drawing/2014/main" id="{E080542E-1038-4C20-BC14-EA97B82C70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47625</xdr:colOff>
      <xdr:row>46</xdr:row>
      <xdr:rowOff>44452</xdr:rowOff>
    </xdr:from>
    <xdr:to>
      <xdr:col>8</xdr:col>
      <xdr:colOff>199571</xdr:colOff>
      <xdr:row>58</xdr:row>
      <xdr:rowOff>163287</xdr:rowOff>
    </xdr:to>
    <xdr:graphicFrame macro="">
      <xdr:nvGraphicFramePr>
        <xdr:cNvPr id="12" name="Chart 11">
          <a:extLst>
            <a:ext uri="{FF2B5EF4-FFF2-40B4-BE49-F238E27FC236}">
              <a16:creationId xmlns:a16="http://schemas.microsoft.com/office/drawing/2014/main" id="{0282B5C4-E820-4936-A9BB-B3BEF7F803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290738</xdr:colOff>
      <xdr:row>46</xdr:row>
      <xdr:rowOff>26308</xdr:rowOff>
    </xdr:from>
    <xdr:to>
      <xdr:col>16</xdr:col>
      <xdr:colOff>571500</xdr:colOff>
      <xdr:row>58</xdr:row>
      <xdr:rowOff>172356</xdr:rowOff>
    </xdr:to>
    <xdr:graphicFrame macro="">
      <xdr:nvGraphicFramePr>
        <xdr:cNvPr id="13" name="Chart 12">
          <a:extLst>
            <a:ext uri="{FF2B5EF4-FFF2-40B4-BE49-F238E27FC236}">
              <a16:creationId xmlns:a16="http://schemas.microsoft.com/office/drawing/2014/main" id="{2F3E7D46-A98C-44C7-94C3-373EF3F7FA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18143</xdr:colOff>
      <xdr:row>46</xdr:row>
      <xdr:rowOff>35832</xdr:rowOff>
    </xdr:from>
    <xdr:to>
      <xdr:col>25</xdr:col>
      <xdr:colOff>190500</xdr:colOff>
      <xdr:row>58</xdr:row>
      <xdr:rowOff>163287</xdr:rowOff>
    </xdr:to>
    <xdr:graphicFrame macro="">
      <xdr:nvGraphicFramePr>
        <xdr:cNvPr id="14" name="Chart 13">
          <a:extLst>
            <a:ext uri="{FF2B5EF4-FFF2-40B4-BE49-F238E27FC236}">
              <a16:creationId xmlns:a16="http://schemas.microsoft.com/office/drawing/2014/main" id="{CCD3FC08-CD5C-4126-9FDC-926FE70C1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142874</xdr:colOff>
      <xdr:row>74</xdr:row>
      <xdr:rowOff>101599</xdr:rowOff>
    </xdr:from>
    <xdr:to>
      <xdr:col>8</xdr:col>
      <xdr:colOff>209549</xdr:colOff>
      <xdr:row>86</xdr:row>
      <xdr:rowOff>168274</xdr:rowOff>
    </xdr:to>
    <xdr:graphicFrame macro="">
      <xdr:nvGraphicFramePr>
        <xdr:cNvPr id="18" name="Chart 17">
          <a:extLst>
            <a:ext uri="{FF2B5EF4-FFF2-40B4-BE49-F238E27FC236}">
              <a16:creationId xmlns:a16="http://schemas.microsoft.com/office/drawing/2014/main" id="{DABD5F04-2680-4483-8572-EDE755F862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20</xdr:col>
      <xdr:colOff>476250</xdr:colOff>
      <xdr:row>0</xdr:row>
      <xdr:rowOff>90101</xdr:rowOff>
    </xdr:from>
    <xdr:to>
      <xdr:col>25</xdr:col>
      <xdr:colOff>123310</xdr:colOff>
      <xdr:row>0</xdr:row>
      <xdr:rowOff>413238</xdr:rowOff>
    </xdr:to>
    <xdr:pic>
      <xdr:nvPicPr>
        <xdr:cNvPr id="15" name="Picture 14">
          <a:extLst>
            <a:ext uri="{FF2B5EF4-FFF2-40B4-BE49-F238E27FC236}">
              <a16:creationId xmlns:a16="http://schemas.microsoft.com/office/drawing/2014/main" id="{5820AE05-BCC9-45C9-A257-E6697870399C}"/>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2086453" y="90101"/>
          <a:ext cx="2543175" cy="3231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428625</xdr:colOff>
      <xdr:row>0</xdr:row>
      <xdr:rowOff>57150</xdr:rowOff>
    </xdr:from>
    <xdr:to>
      <xdr:col>12</xdr:col>
      <xdr:colOff>90899</xdr:colOff>
      <xdr:row>0</xdr:row>
      <xdr:rowOff>380266</xdr:rowOff>
    </xdr:to>
    <xdr:pic>
      <xdr:nvPicPr>
        <xdr:cNvPr id="5" name="Picture 4">
          <a:extLst>
            <a:ext uri="{FF2B5EF4-FFF2-40B4-BE49-F238E27FC236}">
              <a16:creationId xmlns:a16="http://schemas.microsoft.com/office/drawing/2014/main" id="{1AB259AD-88A8-689A-17C5-13EE1EE75C16}"/>
            </a:ext>
          </a:extLst>
        </xdr:cNvPr>
        <xdr:cNvPicPr>
          <a:picLocks noChangeAspect="1"/>
        </xdr:cNvPicPr>
      </xdr:nvPicPr>
      <xdr:blipFill>
        <a:blip xmlns:r="http://schemas.openxmlformats.org/officeDocument/2006/relationships" r:embed="rId1"/>
        <a:stretch>
          <a:fillRect/>
        </a:stretch>
      </xdr:blipFill>
      <xdr:spPr>
        <a:xfrm>
          <a:off x="8029575" y="57150"/>
          <a:ext cx="2548349" cy="3231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2676525</xdr:colOff>
      <xdr:row>0</xdr:row>
      <xdr:rowOff>57150</xdr:rowOff>
    </xdr:from>
    <xdr:to>
      <xdr:col>9</xdr:col>
      <xdr:colOff>119474</xdr:colOff>
      <xdr:row>0</xdr:row>
      <xdr:rowOff>380266</xdr:rowOff>
    </xdr:to>
    <xdr:pic>
      <xdr:nvPicPr>
        <xdr:cNvPr id="2" name="Picture 1">
          <a:extLst>
            <a:ext uri="{FF2B5EF4-FFF2-40B4-BE49-F238E27FC236}">
              <a16:creationId xmlns:a16="http://schemas.microsoft.com/office/drawing/2014/main" id="{E160E23C-317C-9186-8E46-D2C1B4593DF4}"/>
            </a:ext>
          </a:extLst>
        </xdr:cNvPr>
        <xdr:cNvPicPr>
          <a:picLocks noChangeAspect="1"/>
        </xdr:cNvPicPr>
      </xdr:nvPicPr>
      <xdr:blipFill>
        <a:blip xmlns:r="http://schemas.openxmlformats.org/officeDocument/2006/relationships" r:embed="rId1"/>
        <a:stretch>
          <a:fillRect/>
        </a:stretch>
      </xdr:blipFill>
      <xdr:spPr>
        <a:xfrm>
          <a:off x="10591800" y="57150"/>
          <a:ext cx="2548349" cy="3231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CA372-DFD0-4C05-B268-839C8C0C93D7}">
  <dimension ref="A1:F18"/>
  <sheetViews>
    <sheetView workbookViewId="0">
      <selection activeCell="A3" sqref="A3"/>
    </sheetView>
  </sheetViews>
  <sheetFormatPr defaultColWidth="0" defaultRowHeight="18" zeroHeight="1" x14ac:dyDescent="0.35"/>
  <cols>
    <col min="1" max="1" width="2.28515625" style="128" customWidth="1"/>
    <col min="2" max="2" width="1.7109375" style="131" customWidth="1"/>
    <col min="3" max="3" width="2.85546875" style="130" customWidth="1"/>
    <col min="4" max="4" width="95" style="128" customWidth="1"/>
    <col min="5" max="5" width="1.42578125" style="128" customWidth="1"/>
    <col min="6" max="6" width="2.28515625" style="127" customWidth="1"/>
    <col min="7" max="16384" width="8.7109375" style="126" hidden="1"/>
  </cols>
  <sheetData>
    <row r="1" spans="1:6" s="15" customFormat="1" ht="32.25" customHeight="1" x14ac:dyDescent="0.4">
      <c r="B1" s="54" t="s">
        <v>58</v>
      </c>
      <c r="D1" s="9"/>
    </row>
    <row r="2" spans="1:6" s="8" customFormat="1" ht="3" customHeight="1" x14ac:dyDescent="0.4">
      <c r="C2" s="13"/>
      <c r="D2" s="9"/>
    </row>
    <row r="3" spans="1:6" customFormat="1" ht="11.45" customHeight="1" x14ac:dyDescent="0.25">
      <c r="A3" s="18"/>
      <c r="B3" s="18"/>
      <c r="C3" s="18"/>
      <c r="D3" s="19"/>
      <c r="E3" s="18"/>
      <c r="F3" s="18"/>
    </row>
    <row r="4" spans="1:6" s="51" customFormat="1" ht="8.4499999999999993" customHeight="1" x14ac:dyDescent="0.25">
      <c r="A4" s="49"/>
      <c r="B4" s="137"/>
      <c r="C4" s="138"/>
      <c r="D4" s="139"/>
      <c r="E4" s="140"/>
      <c r="F4" s="18"/>
    </row>
    <row r="5" spans="1:6" s="1" customFormat="1" ht="41.1" customHeight="1" x14ac:dyDescent="0.25">
      <c r="A5" s="18"/>
      <c r="B5" s="141"/>
      <c r="C5" s="156" t="s">
        <v>73</v>
      </c>
      <c r="D5" s="156"/>
      <c r="E5" s="142"/>
      <c r="F5" s="18"/>
    </row>
    <row r="6" spans="1:6" ht="25.5" customHeight="1" x14ac:dyDescent="0.35">
      <c r="A6" s="18"/>
      <c r="B6" s="143"/>
      <c r="C6" s="132" t="s">
        <v>56</v>
      </c>
      <c r="D6" s="133"/>
      <c r="E6" s="144"/>
      <c r="F6" s="18"/>
    </row>
    <row r="7" spans="1:6" ht="57" x14ac:dyDescent="0.35">
      <c r="A7" s="18"/>
      <c r="B7" s="145"/>
      <c r="C7" s="134"/>
      <c r="D7" s="135" t="s">
        <v>74</v>
      </c>
      <c r="E7" s="144"/>
      <c r="F7" s="18"/>
    </row>
    <row r="8" spans="1:6" ht="5.45" customHeight="1" x14ac:dyDescent="0.35">
      <c r="A8" s="18"/>
      <c r="B8" s="145"/>
      <c r="C8" s="134"/>
      <c r="D8" s="136"/>
      <c r="E8" s="144"/>
      <c r="F8" s="18"/>
    </row>
    <row r="9" spans="1:6" ht="25.5" customHeight="1" x14ac:dyDescent="0.35">
      <c r="A9" s="18"/>
      <c r="B9" s="145"/>
      <c r="C9" s="132" t="s">
        <v>57</v>
      </c>
      <c r="D9" s="136"/>
      <c r="E9" s="144"/>
      <c r="F9" s="18"/>
    </row>
    <row r="10" spans="1:6" ht="73.5" x14ac:dyDescent="0.35">
      <c r="A10" s="18"/>
      <c r="B10" s="145"/>
      <c r="C10" s="134"/>
      <c r="D10" s="136" t="s">
        <v>62</v>
      </c>
      <c r="E10" s="144"/>
      <c r="F10" s="18"/>
    </row>
    <row r="11" spans="1:6" ht="5.45" customHeight="1" x14ac:dyDescent="0.35">
      <c r="A11" s="18"/>
      <c r="B11" s="145"/>
      <c r="C11" s="134"/>
      <c r="D11" s="136"/>
      <c r="E11" s="144"/>
      <c r="F11" s="18"/>
    </row>
    <row r="12" spans="1:6" ht="25.5" customHeight="1" x14ac:dyDescent="0.35">
      <c r="A12" s="18"/>
      <c r="B12" s="145"/>
      <c r="C12" s="132" t="s">
        <v>59</v>
      </c>
      <c r="D12" s="136"/>
      <c r="E12" s="144"/>
      <c r="F12" s="18"/>
    </row>
    <row r="13" spans="1:6" ht="102" x14ac:dyDescent="0.35">
      <c r="A13" s="18"/>
      <c r="B13" s="145"/>
      <c r="C13" s="134"/>
      <c r="D13" s="136" t="s">
        <v>63</v>
      </c>
      <c r="E13" s="144"/>
      <c r="F13" s="18"/>
    </row>
    <row r="14" spans="1:6" ht="9" customHeight="1" x14ac:dyDescent="0.4">
      <c r="A14" s="18"/>
      <c r="B14" s="146"/>
      <c r="C14" s="147"/>
      <c r="D14" s="148"/>
      <c r="E14" s="149"/>
      <c r="F14" s="18"/>
    </row>
    <row r="15" spans="1:6" ht="8.4499999999999993" customHeight="1" x14ac:dyDescent="0.35">
      <c r="A15" s="127"/>
      <c r="B15" s="127"/>
      <c r="C15" s="127"/>
      <c r="D15" s="127"/>
      <c r="E15" s="127"/>
    </row>
    <row r="16" spans="1:6" ht="22.5" hidden="1" x14ac:dyDescent="0.4">
      <c r="B16" s="128"/>
      <c r="C16" s="129"/>
      <c r="D16" s="130"/>
    </row>
    <row r="17" spans="2:4" ht="22.5" hidden="1" x14ac:dyDescent="0.4">
      <c r="B17" s="128"/>
      <c r="C17" s="129"/>
      <c r="D17" s="130"/>
    </row>
    <row r="18" spans="2:4" ht="22.5" hidden="1" x14ac:dyDescent="0.4">
      <c r="B18" s="129"/>
    </row>
  </sheetData>
  <mergeCells count="1">
    <mergeCell ref="C5:D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D3EC0-2000-447D-BD92-C8095F55F632}">
  <dimension ref="A1:AS45"/>
  <sheetViews>
    <sheetView zoomScale="89" workbookViewId="0">
      <pane xSplit="3" ySplit="7" topLeftCell="D8" activePane="bottomRight" state="frozen"/>
      <selection pane="topRight" activeCell="B1" sqref="B1"/>
      <selection pane="bottomLeft" activeCell="A2" sqref="A2"/>
      <selection pane="bottomRight" activeCell="A3" sqref="A3"/>
    </sheetView>
  </sheetViews>
  <sheetFormatPr defaultColWidth="0" defaultRowHeight="15" zeroHeight="1" x14ac:dyDescent="0.25"/>
  <cols>
    <col min="1" max="2" width="1.5703125" style="1" customWidth="1"/>
    <col min="3" max="3" width="39.140625" style="4" customWidth="1"/>
    <col min="4" max="8" width="15.28515625" style="1" customWidth="1"/>
    <col min="9" max="9" width="74.7109375" style="1" bestFit="1" customWidth="1"/>
    <col min="10" max="10" width="1.85546875" style="1" customWidth="1"/>
    <col min="11" max="11" width="1.85546875" style="18" hidden="1" customWidth="1"/>
    <col min="12" max="17" width="8.7109375" style="1" hidden="1" customWidth="1"/>
    <col min="18" max="45" width="0" style="1" hidden="1" customWidth="1"/>
    <col min="46" max="16384" width="8.7109375" style="1" hidden="1"/>
  </cols>
  <sheetData>
    <row r="1" spans="1:17" s="15" customFormat="1" ht="30" customHeight="1" x14ac:dyDescent="0.4">
      <c r="B1" s="64" t="s">
        <v>66</v>
      </c>
      <c r="C1" s="54"/>
      <c r="D1" s="9"/>
      <c r="E1" s="14"/>
      <c r="F1" s="14"/>
      <c r="G1" s="14"/>
      <c r="H1" s="14"/>
      <c r="L1" s="17"/>
      <c r="M1" s="17"/>
      <c r="N1" s="17"/>
      <c r="O1" s="17"/>
      <c r="P1" s="17"/>
      <c r="Q1" s="17"/>
    </row>
    <row r="2" spans="1:17" s="8" customFormat="1" ht="3" customHeight="1" x14ac:dyDescent="0.4">
      <c r="C2" s="13"/>
      <c r="D2" s="9"/>
      <c r="E2" s="10"/>
      <c r="F2" s="10"/>
      <c r="G2" s="10"/>
      <c r="H2" s="10"/>
      <c r="L2" s="12"/>
      <c r="M2" s="12"/>
      <c r="N2" s="12"/>
      <c r="O2" s="12"/>
      <c r="P2" s="12"/>
      <c r="Q2" s="12"/>
    </row>
    <row r="3" spans="1:17" s="18" customFormat="1" ht="7.5" customHeight="1" thickBot="1" x14ac:dyDescent="0.3">
      <c r="D3" s="19"/>
      <c r="E3" s="19"/>
      <c r="F3" s="19"/>
      <c r="G3" s="19"/>
      <c r="H3" s="19"/>
    </row>
    <row r="4" spans="1:17" s="18" customFormat="1" ht="6.95" customHeight="1" thickBot="1" x14ac:dyDescent="0.3">
      <c r="B4" s="70"/>
      <c r="C4" s="71"/>
      <c r="D4" s="72"/>
      <c r="E4" s="72"/>
      <c r="F4" s="72"/>
      <c r="G4" s="72"/>
      <c r="H4" s="72"/>
      <c r="I4" s="73"/>
      <c r="J4" s="21"/>
    </row>
    <row r="5" spans="1:17" s="18" customFormat="1" ht="15.6" customHeight="1" thickBot="1" x14ac:dyDescent="0.3">
      <c r="B5" s="74"/>
      <c r="C5" s="75"/>
      <c r="D5" s="150" t="s">
        <v>70</v>
      </c>
      <c r="E5" s="151"/>
      <c r="F5" s="151"/>
      <c r="G5" s="151"/>
      <c r="H5" s="152"/>
      <c r="I5" s="76"/>
      <c r="J5" s="21"/>
    </row>
    <row r="6" spans="1:17" s="18" customFormat="1" ht="6.95" customHeight="1" x14ac:dyDescent="0.25">
      <c r="B6" s="74"/>
      <c r="C6" s="75"/>
      <c r="D6" s="77"/>
      <c r="E6" s="69"/>
      <c r="F6" s="77"/>
      <c r="G6" s="77"/>
      <c r="H6" s="77"/>
      <c r="I6" s="76"/>
      <c r="J6" s="21"/>
    </row>
    <row r="7" spans="1:17" s="51" customFormat="1" ht="24.95" customHeight="1" x14ac:dyDescent="0.25">
      <c r="A7" s="49"/>
      <c r="B7" s="78"/>
      <c r="C7" s="50" t="s">
        <v>67</v>
      </c>
      <c r="D7" s="52">
        <v>2018</v>
      </c>
      <c r="E7" s="52">
        <v>2019</v>
      </c>
      <c r="F7" s="52">
        <v>2020</v>
      </c>
      <c r="G7" s="52">
        <v>2021</v>
      </c>
      <c r="H7" s="52">
        <v>2022</v>
      </c>
      <c r="I7" s="79" t="s">
        <v>55</v>
      </c>
      <c r="J7" s="21"/>
      <c r="K7" s="18"/>
    </row>
    <row r="8" spans="1:17" ht="18.95" customHeight="1" x14ac:dyDescent="0.25">
      <c r="A8" s="18"/>
      <c r="B8" s="80"/>
      <c r="C8" s="24" t="s">
        <v>3</v>
      </c>
      <c r="D8" s="29">
        <v>30000</v>
      </c>
      <c r="E8" s="29">
        <v>37000</v>
      </c>
      <c r="F8" s="29">
        <v>34000</v>
      </c>
      <c r="G8" s="29">
        <v>38000</v>
      </c>
      <c r="H8" s="29">
        <v>40000</v>
      </c>
      <c r="I8" s="81" t="s">
        <v>46</v>
      </c>
      <c r="J8" s="21"/>
    </row>
    <row r="9" spans="1:17" x14ac:dyDescent="0.25">
      <c r="A9" s="18"/>
      <c r="B9" s="80"/>
      <c r="C9" s="24" t="s">
        <v>0</v>
      </c>
      <c r="D9" s="29">
        <v>400000</v>
      </c>
      <c r="E9" s="29">
        <v>410000</v>
      </c>
      <c r="F9" s="29">
        <v>450000</v>
      </c>
      <c r="G9" s="29">
        <v>445000</v>
      </c>
      <c r="H9" s="29">
        <v>470000</v>
      </c>
      <c r="I9" s="81" t="s">
        <v>46</v>
      </c>
      <c r="J9" s="21"/>
    </row>
    <row r="10" spans="1:17" ht="28.5" x14ac:dyDescent="0.25">
      <c r="A10" s="18"/>
      <c r="B10" s="80"/>
      <c r="C10" s="24" t="s">
        <v>1</v>
      </c>
      <c r="D10" s="29">
        <v>125000</v>
      </c>
      <c r="E10" s="29">
        <v>150000</v>
      </c>
      <c r="F10" s="29">
        <v>134000</v>
      </c>
      <c r="G10" s="29">
        <v>170000</v>
      </c>
      <c r="H10" s="29">
        <v>175000</v>
      </c>
      <c r="I10" s="81" t="s">
        <v>47</v>
      </c>
      <c r="J10" s="21"/>
    </row>
    <row r="11" spans="1:17" x14ac:dyDescent="0.25">
      <c r="A11" s="18"/>
      <c r="B11" s="80"/>
      <c r="C11" s="24" t="s">
        <v>16</v>
      </c>
      <c r="D11" s="29">
        <v>36000</v>
      </c>
      <c r="E11" s="29">
        <v>42000</v>
      </c>
      <c r="F11" s="29">
        <v>37000</v>
      </c>
      <c r="G11" s="29">
        <v>50000</v>
      </c>
      <c r="H11" s="29">
        <v>45000</v>
      </c>
      <c r="I11" s="81" t="s">
        <v>48</v>
      </c>
      <c r="J11" s="21"/>
    </row>
    <row r="12" spans="1:17" x14ac:dyDescent="0.25">
      <c r="A12" s="18"/>
      <c r="B12" s="80"/>
      <c r="C12" s="24" t="s">
        <v>2</v>
      </c>
      <c r="D12" s="31">
        <v>750</v>
      </c>
      <c r="E12" s="31">
        <v>800</v>
      </c>
      <c r="F12" s="31">
        <v>900</v>
      </c>
      <c r="G12" s="31">
        <v>860</v>
      </c>
      <c r="H12" s="31">
        <v>925</v>
      </c>
      <c r="I12" s="81" t="s">
        <v>65</v>
      </c>
      <c r="J12" s="21"/>
    </row>
    <row r="13" spans="1:17" x14ac:dyDescent="0.25">
      <c r="A13" s="18"/>
      <c r="B13" s="80"/>
      <c r="C13" s="24" t="s">
        <v>14</v>
      </c>
      <c r="D13" s="32">
        <f>SUM(D14:D16)</f>
        <v>275</v>
      </c>
      <c r="E13" s="32">
        <f t="shared" ref="E13:H13" si="0">SUM(E14:E16)</f>
        <v>300</v>
      </c>
      <c r="F13" s="32">
        <f t="shared" si="0"/>
        <v>325</v>
      </c>
      <c r="G13" s="32">
        <f t="shared" si="0"/>
        <v>355</v>
      </c>
      <c r="H13" s="32">
        <f t="shared" si="0"/>
        <v>335</v>
      </c>
      <c r="I13" s="81" t="s">
        <v>64</v>
      </c>
      <c r="J13" s="21"/>
    </row>
    <row r="14" spans="1:17" x14ac:dyDescent="0.25">
      <c r="A14" s="18"/>
      <c r="B14" s="80"/>
      <c r="C14" s="24" t="s">
        <v>13</v>
      </c>
      <c r="D14" s="32">
        <v>60</v>
      </c>
      <c r="E14" s="32">
        <v>80</v>
      </c>
      <c r="F14" s="32">
        <v>55</v>
      </c>
      <c r="G14" s="32">
        <v>50</v>
      </c>
      <c r="H14" s="32">
        <v>75</v>
      </c>
      <c r="I14" s="81" t="s">
        <v>51</v>
      </c>
      <c r="J14" s="21"/>
    </row>
    <row r="15" spans="1:17" x14ac:dyDescent="0.25">
      <c r="A15" s="18"/>
      <c r="B15" s="80"/>
      <c r="C15" s="24" t="s">
        <v>12</v>
      </c>
      <c r="D15" s="33">
        <v>150</v>
      </c>
      <c r="E15" s="33">
        <v>150</v>
      </c>
      <c r="F15" s="33">
        <v>170</v>
      </c>
      <c r="G15" s="33">
        <v>180</v>
      </c>
      <c r="H15" s="33">
        <v>190</v>
      </c>
      <c r="I15" s="81" t="s">
        <v>49</v>
      </c>
      <c r="J15" s="21"/>
    </row>
    <row r="16" spans="1:17" x14ac:dyDescent="0.25">
      <c r="A16" s="18"/>
      <c r="B16" s="80"/>
      <c r="C16" s="24" t="s">
        <v>15</v>
      </c>
      <c r="D16" s="33">
        <v>65</v>
      </c>
      <c r="E16" s="33">
        <v>70</v>
      </c>
      <c r="F16" s="33">
        <v>100</v>
      </c>
      <c r="G16" s="33">
        <v>125</v>
      </c>
      <c r="H16" s="33">
        <v>70</v>
      </c>
      <c r="I16" s="81" t="s">
        <v>50</v>
      </c>
      <c r="J16" s="21"/>
    </row>
    <row r="17" spans="1:21" x14ac:dyDescent="0.25">
      <c r="A17" s="18"/>
      <c r="B17" s="80"/>
      <c r="C17" s="24" t="s">
        <v>4</v>
      </c>
      <c r="D17" s="34">
        <f>D10/D12</f>
        <v>166.66666666666666</v>
      </c>
      <c r="E17" s="34">
        <f>E10/E12</f>
        <v>187.5</v>
      </c>
      <c r="F17" s="34">
        <f>F10/F12</f>
        <v>148.88888888888889</v>
      </c>
      <c r="G17" s="34">
        <f>G10/G12</f>
        <v>197.67441860465115</v>
      </c>
      <c r="H17" s="34">
        <f>H10/H12</f>
        <v>189.18918918918919</v>
      </c>
      <c r="I17" s="81"/>
      <c r="J17" s="21"/>
    </row>
    <row r="18" spans="1:21" x14ac:dyDescent="0.25">
      <c r="A18" s="18"/>
      <c r="B18" s="80"/>
      <c r="C18" s="25" t="s">
        <v>43</v>
      </c>
      <c r="D18" s="29">
        <v>264.29000000000002</v>
      </c>
      <c r="E18" s="29">
        <v>255.78</v>
      </c>
      <c r="F18" s="29">
        <v>293.72000000000003</v>
      </c>
      <c r="G18" s="29">
        <v>267</v>
      </c>
      <c r="H18" s="29">
        <v>261</v>
      </c>
      <c r="I18" s="81" t="s">
        <v>60</v>
      </c>
      <c r="J18" s="21"/>
    </row>
    <row r="19" spans="1:21" x14ac:dyDescent="0.25">
      <c r="A19" s="18"/>
      <c r="B19" s="80"/>
      <c r="C19" s="26" t="s">
        <v>5</v>
      </c>
      <c r="D19" s="35"/>
      <c r="E19" s="35">
        <f t="shared" ref="E19:G19" si="1">E15/D13</f>
        <v>0.54545454545454541</v>
      </c>
      <c r="F19" s="35">
        <f t="shared" si="1"/>
        <v>0.56666666666666665</v>
      </c>
      <c r="G19" s="35">
        <f t="shared" si="1"/>
        <v>0.55384615384615388</v>
      </c>
      <c r="H19" s="35">
        <f>H15/G13</f>
        <v>0.53521126760563376</v>
      </c>
      <c r="I19" s="81"/>
      <c r="J19" s="21"/>
    </row>
    <row r="20" spans="1:21" x14ac:dyDescent="0.25">
      <c r="A20" s="18"/>
      <c r="B20" s="80"/>
      <c r="C20" s="27" t="s">
        <v>44</v>
      </c>
      <c r="D20" s="36"/>
      <c r="E20" s="36"/>
      <c r="F20" s="37">
        <v>0.4</v>
      </c>
      <c r="G20" s="37">
        <v>0.4</v>
      </c>
      <c r="H20" s="37">
        <v>0.34</v>
      </c>
      <c r="I20" s="81" t="s">
        <v>60</v>
      </c>
      <c r="J20" s="21"/>
    </row>
    <row r="21" spans="1:21" ht="29.25" x14ac:dyDescent="0.25">
      <c r="A21" s="18"/>
      <c r="B21" s="80"/>
      <c r="C21" s="26" t="s">
        <v>54</v>
      </c>
      <c r="D21" s="38"/>
      <c r="E21" s="38">
        <f t="shared" ref="E21:H22" si="2">1-E19</f>
        <v>0.45454545454545459</v>
      </c>
      <c r="F21" s="38">
        <f t="shared" si="2"/>
        <v>0.43333333333333335</v>
      </c>
      <c r="G21" s="38">
        <f t="shared" si="2"/>
        <v>0.44615384615384612</v>
      </c>
      <c r="H21" s="38">
        <f>1-H19</f>
        <v>0.46478873239436624</v>
      </c>
      <c r="I21" s="81"/>
      <c r="J21" s="21"/>
    </row>
    <row r="22" spans="1:21" x14ac:dyDescent="0.25">
      <c r="A22" s="18"/>
      <c r="B22" s="80"/>
      <c r="C22" s="27" t="s">
        <v>53</v>
      </c>
      <c r="D22" s="36"/>
      <c r="E22" s="36"/>
      <c r="F22" s="39">
        <f>1-F20</f>
        <v>0.6</v>
      </c>
      <c r="G22" s="39">
        <f t="shared" si="2"/>
        <v>0.6</v>
      </c>
      <c r="H22" s="39">
        <f t="shared" si="2"/>
        <v>0.65999999999999992</v>
      </c>
      <c r="I22" s="81" t="s">
        <v>60</v>
      </c>
      <c r="J22" s="21"/>
    </row>
    <row r="23" spans="1:21" x14ac:dyDescent="0.25">
      <c r="A23" s="18"/>
      <c r="B23" s="80"/>
      <c r="C23" s="26" t="s">
        <v>42</v>
      </c>
      <c r="D23" s="40">
        <f>D14-D16</f>
        <v>-5</v>
      </c>
      <c r="E23" s="40">
        <f>E14-E16</f>
        <v>10</v>
      </c>
      <c r="F23" s="40">
        <f>F14-F16</f>
        <v>-45</v>
      </c>
      <c r="G23" s="40">
        <f>G14-G16</f>
        <v>-75</v>
      </c>
      <c r="H23" s="40">
        <f>H14-H16</f>
        <v>5</v>
      </c>
      <c r="I23" s="81"/>
      <c r="J23" s="21"/>
    </row>
    <row r="24" spans="1:21" x14ac:dyDescent="0.25">
      <c r="A24" s="18"/>
      <c r="B24" s="80"/>
      <c r="C24" s="26" t="s">
        <v>52</v>
      </c>
      <c r="D24" s="40">
        <f>D16*-1</f>
        <v>-65</v>
      </c>
      <c r="E24" s="40">
        <f>E16*-1</f>
        <v>-70</v>
      </c>
      <c r="F24" s="40">
        <f>F16*-1</f>
        <v>-100</v>
      </c>
      <c r="G24" s="40">
        <f>G16*-1</f>
        <v>-125</v>
      </c>
      <c r="H24" s="40">
        <f>H16*-1</f>
        <v>-70</v>
      </c>
      <c r="I24" s="81"/>
      <c r="J24" s="21"/>
    </row>
    <row r="25" spans="1:21" x14ac:dyDescent="0.25">
      <c r="A25" s="18"/>
      <c r="B25" s="80"/>
      <c r="C25" s="26" t="s">
        <v>6</v>
      </c>
      <c r="D25" s="35">
        <f>(D10-D8)/D8</f>
        <v>3.1666666666666665</v>
      </c>
      <c r="E25" s="35">
        <f>(E10-E8)/E8</f>
        <v>3.0540540540540539</v>
      </c>
      <c r="F25" s="35">
        <f>(F10-F8)/F8</f>
        <v>2.9411764705882355</v>
      </c>
      <c r="G25" s="35">
        <f>(G10-G8)/G8</f>
        <v>3.4736842105263159</v>
      </c>
      <c r="H25" s="35">
        <f>(H10-H8)/H8</f>
        <v>3.375</v>
      </c>
      <c r="I25" s="81"/>
      <c r="J25" s="21"/>
    </row>
    <row r="26" spans="1:21" x14ac:dyDescent="0.25">
      <c r="A26" s="18"/>
      <c r="B26" s="80"/>
      <c r="C26" s="26" t="s">
        <v>7</v>
      </c>
      <c r="D26" s="41">
        <f>D8/(D10-D8)</f>
        <v>0.31578947368421051</v>
      </c>
      <c r="E26" s="41">
        <f>E8/(E10-E8)</f>
        <v>0.32743362831858408</v>
      </c>
      <c r="F26" s="41">
        <f>F8/(F10-F8)</f>
        <v>0.34</v>
      </c>
      <c r="G26" s="41">
        <f>G8/(G10-G8)</f>
        <v>0.2878787878787879</v>
      </c>
      <c r="H26" s="41">
        <f>H8/(H10-H8)</f>
        <v>0.29629629629629628</v>
      </c>
      <c r="I26" s="81"/>
      <c r="J26" s="21"/>
    </row>
    <row r="27" spans="1:21" s="5" customFormat="1" x14ac:dyDescent="0.25">
      <c r="A27" s="18"/>
      <c r="B27" s="80"/>
      <c r="C27" s="28" t="s">
        <v>8</v>
      </c>
      <c r="D27" s="42">
        <f>D12/D13</f>
        <v>2.7272727272727271</v>
      </c>
      <c r="E27" s="42">
        <f>E12/E13</f>
        <v>2.6666666666666665</v>
      </c>
      <c r="F27" s="42">
        <f>F12/F13</f>
        <v>2.7692307692307692</v>
      </c>
      <c r="G27" s="42">
        <f>G12/G13</f>
        <v>2.4225352112676055</v>
      </c>
      <c r="H27" s="42">
        <f>H12/H13</f>
        <v>2.7611940298507465</v>
      </c>
      <c r="I27" s="82"/>
      <c r="J27" s="21"/>
      <c r="K27" s="18"/>
    </row>
    <row r="28" spans="1:21" x14ac:dyDescent="0.25">
      <c r="A28" s="18"/>
      <c r="B28" s="80"/>
      <c r="C28" s="26" t="s">
        <v>9</v>
      </c>
      <c r="D28" s="44">
        <f>D11/D9</f>
        <v>0.09</v>
      </c>
      <c r="E28" s="44">
        <f>E11/E9</f>
        <v>0.1024390243902439</v>
      </c>
      <c r="F28" s="44">
        <f>F11/F9</f>
        <v>8.2222222222222224E-2</v>
      </c>
      <c r="G28" s="44">
        <f>G11/G9</f>
        <v>0.11235955056179775</v>
      </c>
      <c r="H28" s="44">
        <f>H11/H9</f>
        <v>9.5744680851063829E-2</v>
      </c>
      <c r="I28" s="81"/>
      <c r="J28" s="21"/>
    </row>
    <row r="29" spans="1:21" x14ac:dyDescent="0.25">
      <c r="A29" s="18"/>
      <c r="B29" s="80"/>
      <c r="C29" s="26" t="s">
        <v>11</v>
      </c>
      <c r="D29" s="45"/>
      <c r="E29" s="45">
        <f>E17/E21</f>
        <v>412.49999999999994</v>
      </c>
      <c r="F29" s="45">
        <f>F17/F21</f>
        <v>343.58974358974359</v>
      </c>
      <c r="G29" s="45">
        <f>G17/G21</f>
        <v>443.06335204490779</v>
      </c>
      <c r="H29" s="45">
        <f>H17/H21</f>
        <v>407.043407043407</v>
      </c>
      <c r="I29" s="83"/>
      <c r="J29" s="21"/>
    </row>
    <row r="30" spans="1:21" x14ac:dyDescent="0.25">
      <c r="A30" s="18"/>
      <c r="B30" s="80"/>
      <c r="C30" s="27" t="s">
        <v>45</v>
      </c>
      <c r="D30" s="36"/>
      <c r="E30" s="36"/>
      <c r="F30" s="47">
        <f>F18/(1-F20)</f>
        <v>489.53333333333342</v>
      </c>
      <c r="G30" s="47">
        <f t="shared" ref="G30:H30" si="3">G18/(1-G20)</f>
        <v>445</v>
      </c>
      <c r="H30" s="47">
        <f t="shared" si="3"/>
        <v>395.4545454545455</v>
      </c>
      <c r="I30" s="81" t="s">
        <v>61</v>
      </c>
      <c r="J30" s="21"/>
    </row>
    <row r="31" spans="1:21" x14ac:dyDescent="0.25">
      <c r="A31" s="18"/>
      <c r="B31" s="80"/>
      <c r="C31" s="26" t="s">
        <v>10</v>
      </c>
      <c r="D31" s="48"/>
      <c r="E31" s="48">
        <f>E16*E29</f>
        <v>28874.999999999996</v>
      </c>
      <c r="F31" s="48">
        <f>F16*F29</f>
        <v>34358.974358974359</v>
      </c>
      <c r="G31" s="48">
        <f>G16*G29</f>
        <v>55382.919005613476</v>
      </c>
      <c r="H31" s="48">
        <f>H16*H29</f>
        <v>28493.03849303849</v>
      </c>
      <c r="I31" s="81"/>
      <c r="J31" s="21"/>
    </row>
    <row r="32" spans="1:21" s="21" customFormat="1" ht="6" customHeight="1" x14ac:dyDescent="0.25">
      <c r="A32" s="18"/>
      <c r="B32" s="80"/>
      <c r="C32" s="23"/>
      <c r="D32" s="23"/>
      <c r="E32" s="23"/>
      <c r="F32" s="23"/>
      <c r="G32" s="23"/>
      <c r="H32" s="23"/>
      <c r="I32" s="84"/>
      <c r="K32" s="18"/>
      <c r="L32" s="18"/>
      <c r="M32" s="18"/>
      <c r="N32" s="18"/>
      <c r="O32" s="18"/>
      <c r="P32" s="18"/>
      <c r="Q32" s="18"/>
      <c r="R32" s="18"/>
      <c r="S32" s="18"/>
      <c r="T32" s="18"/>
      <c r="U32" s="18"/>
    </row>
    <row r="33" spans="1:11" s="21" customFormat="1" x14ac:dyDescent="0.25">
      <c r="A33" s="18"/>
      <c r="B33" s="80"/>
      <c r="C33" s="85" t="s">
        <v>68</v>
      </c>
      <c r="D33" s="86"/>
      <c r="E33" s="86"/>
      <c r="F33" s="86"/>
      <c r="G33" s="86"/>
      <c r="H33" s="86"/>
      <c r="I33" s="87"/>
      <c r="K33" s="18"/>
    </row>
    <row r="34" spans="1:11" s="21" customFormat="1" ht="6" customHeight="1" thickBot="1" x14ac:dyDescent="0.3">
      <c r="A34" s="18"/>
      <c r="B34" s="88"/>
      <c r="C34" s="89"/>
      <c r="D34" s="90"/>
      <c r="E34" s="90"/>
      <c r="F34" s="90"/>
      <c r="G34" s="90"/>
      <c r="H34" s="90"/>
      <c r="I34" s="91"/>
      <c r="K34" s="18"/>
    </row>
    <row r="35" spans="1:11" s="21" customFormat="1" ht="7.5" customHeight="1" x14ac:dyDescent="0.25">
      <c r="A35" s="18"/>
      <c r="B35" s="18"/>
      <c r="C35" s="18"/>
      <c r="D35" s="18"/>
      <c r="E35" s="18"/>
      <c r="F35" s="18"/>
      <c r="G35" s="18"/>
      <c r="H35" s="18"/>
      <c r="I35" s="18"/>
      <c r="K35" s="18"/>
    </row>
    <row r="36" spans="1:11" s="21" customFormat="1" ht="14.45" hidden="1" customHeight="1" x14ac:dyDescent="0.25">
      <c r="A36" s="20"/>
      <c r="B36" s="20"/>
      <c r="C36" s="22"/>
      <c r="K36" s="18"/>
    </row>
    <row r="37" spans="1:11" s="21" customFormat="1" ht="14.45" hidden="1" customHeight="1" x14ac:dyDescent="0.25">
      <c r="A37" s="20"/>
      <c r="B37" s="20"/>
      <c r="C37" s="22"/>
      <c r="K37" s="18"/>
    </row>
    <row r="38" spans="1:11" s="21" customFormat="1" ht="14.45" hidden="1" customHeight="1" x14ac:dyDescent="0.25">
      <c r="A38" s="20"/>
      <c r="B38" s="20"/>
      <c r="C38" s="22"/>
      <c r="K38" s="18"/>
    </row>
    <row r="39" spans="1:11" s="21" customFormat="1" ht="14.45" hidden="1" customHeight="1" x14ac:dyDescent="0.25">
      <c r="A39" s="20"/>
      <c r="B39" s="20"/>
      <c r="C39" s="22"/>
      <c r="K39" s="18"/>
    </row>
    <row r="40" spans="1:11" s="21" customFormat="1" ht="14.45" hidden="1" customHeight="1" x14ac:dyDescent="0.25">
      <c r="A40" s="20"/>
      <c r="B40" s="20"/>
      <c r="C40" s="22"/>
      <c r="K40" s="18"/>
    </row>
    <row r="41" spans="1:11" s="21" customFormat="1" ht="14.45" hidden="1" customHeight="1" x14ac:dyDescent="0.25">
      <c r="A41" s="20"/>
      <c r="B41" s="20"/>
      <c r="C41" s="22"/>
      <c r="K41" s="18"/>
    </row>
    <row r="42" spans="1:11" s="21" customFormat="1" ht="14.45" hidden="1" customHeight="1" x14ac:dyDescent="0.25">
      <c r="A42" s="20"/>
      <c r="B42" s="20"/>
      <c r="C42" s="22"/>
      <c r="K42" s="18"/>
    </row>
    <row r="43" spans="1:11" s="21" customFormat="1" ht="14.45" hidden="1" customHeight="1" x14ac:dyDescent="0.25">
      <c r="A43" s="20"/>
      <c r="B43" s="20"/>
      <c r="C43" s="22"/>
      <c r="K43" s="18"/>
    </row>
    <row r="44" spans="1:11" s="21" customFormat="1" ht="14.45" hidden="1" customHeight="1" x14ac:dyDescent="0.25">
      <c r="A44" s="20"/>
      <c r="B44" s="20"/>
      <c r="C44" s="22"/>
      <c r="K44" s="18"/>
    </row>
    <row r="45" spans="1:11" ht="14.45" hidden="1" customHeight="1" x14ac:dyDescent="0.25">
      <c r="A45" s="18"/>
      <c r="B45" s="18"/>
    </row>
  </sheetData>
  <mergeCells count="1">
    <mergeCell ref="D5:H5"/>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9F37E-F324-443F-9254-C43193DC1D25}">
  <sheetPr>
    <pageSetUpPr fitToPage="1"/>
  </sheetPr>
  <dimension ref="A1:Z60"/>
  <sheetViews>
    <sheetView zoomScale="74" zoomScaleNormal="100" workbookViewId="0">
      <pane ySplit="2" topLeftCell="A3" activePane="bottomLeft" state="frozen"/>
      <selection pane="bottomLeft" activeCell="A3" sqref="A3"/>
    </sheetView>
  </sheetViews>
  <sheetFormatPr defaultColWidth="0" defaultRowHeight="17.25" zeroHeight="1" x14ac:dyDescent="0.4"/>
  <cols>
    <col min="1" max="15" width="8.7109375" style="7" customWidth="1"/>
    <col min="16" max="17" width="8.85546875" style="7" customWidth="1"/>
    <col min="18" max="25" width="8.7109375" style="7" customWidth="1"/>
    <col min="26" max="26" width="4.28515625" style="7" customWidth="1"/>
    <col min="27" max="16384" width="8.7109375" style="7" hidden="1"/>
  </cols>
  <sheetData>
    <row r="1" spans="1:19" s="15" customFormat="1" ht="33.6" customHeight="1" x14ac:dyDescent="0.4">
      <c r="A1" s="64" t="s">
        <v>72</v>
      </c>
      <c r="E1" s="54"/>
      <c r="F1" s="9"/>
      <c r="G1" s="14"/>
      <c r="H1" s="14"/>
      <c r="I1" s="14"/>
      <c r="J1" s="14"/>
      <c r="N1" s="17"/>
      <c r="O1" s="17"/>
      <c r="P1" s="17"/>
      <c r="Q1" s="17"/>
      <c r="R1" s="17"/>
      <c r="S1" s="17"/>
    </row>
    <row r="2" spans="1:19" s="8" customFormat="1" ht="4.5" customHeight="1" x14ac:dyDescent="0.4">
      <c r="E2" s="13"/>
      <c r="F2" s="9"/>
      <c r="G2" s="10"/>
      <c r="H2" s="10"/>
      <c r="I2" s="10"/>
      <c r="J2" s="10"/>
      <c r="N2" s="12"/>
      <c r="O2" s="12"/>
      <c r="P2" s="12"/>
      <c r="Q2" s="12"/>
      <c r="R2" s="12"/>
      <c r="S2" s="12"/>
    </row>
    <row r="3" spans="1:19" ht="11.1" customHeight="1" x14ac:dyDescent="0.4"/>
    <row r="4" spans="1:19" x14ac:dyDescent="0.4"/>
    <row r="5" spans="1:19" x14ac:dyDescent="0.4"/>
    <row r="6" spans="1:19" x14ac:dyDescent="0.4">
      <c r="Q6" s="6"/>
    </row>
    <row r="7" spans="1:19" x14ac:dyDescent="0.4"/>
    <row r="8" spans="1:19" x14ac:dyDescent="0.4"/>
    <row r="9" spans="1:19" x14ac:dyDescent="0.4"/>
    <row r="10" spans="1:19" x14ac:dyDescent="0.4"/>
    <row r="11" spans="1:19" x14ac:dyDescent="0.4">
      <c r="Q11" s="6"/>
    </row>
    <row r="12" spans="1:19" x14ac:dyDescent="0.4">
      <c r="Q12" s="6"/>
    </row>
    <row r="13" spans="1:19" x14ac:dyDescent="0.4"/>
    <row r="14" spans="1:19" x14ac:dyDescent="0.4">
      <c r="Q14" s="6"/>
    </row>
    <row r="15" spans="1:19" x14ac:dyDescent="0.4">
      <c r="Q15" s="6"/>
    </row>
    <row r="16" spans="1:19" x14ac:dyDescent="0.4"/>
    <row r="17" x14ac:dyDescent="0.4"/>
    <row r="18" x14ac:dyDescent="0.4"/>
    <row r="19" x14ac:dyDescent="0.4"/>
    <row r="20" x14ac:dyDescent="0.4"/>
    <row r="21" x14ac:dyDescent="0.4"/>
    <row r="22" x14ac:dyDescent="0.4"/>
    <row r="23" x14ac:dyDescent="0.4"/>
    <row r="24" x14ac:dyDescent="0.4"/>
    <row r="25" x14ac:dyDescent="0.4"/>
    <row r="26" x14ac:dyDescent="0.4"/>
    <row r="27" x14ac:dyDescent="0.4"/>
    <row r="28" x14ac:dyDescent="0.4"/>
    <row r="29" x14ac:dyDescent="0.4"/>
    <row r="30" x14ac:dyDescent="0.4"/>
    <row r="31" x14ac:dyDescent="0.4"/>
    <row r="32" x14ac:dyDescent="0.4"/>
    <row r="33" x14ac:dyDescent="0.4"/>
    <row r="34" x14ac:dyDescent="0.4"/>
    <row r="35" x14ac:dyDescent="0.4"/>
    <row r="36" x14ac:dyDescent="0.4"/>
    <row r="37" x14ac:dyDescent="0.4"/>
    <row r="38" x14ac:dyDescent="0.4"/>
    <row r="39" x14ac:dyDescent="0.4"/>
    <row r="40" x14ac:dyDescent="0.4"/>
    <row r="41" x14ac:dyDescent="0.4"/>
    <row r="42" x14ac:dyDescent="0.4"/>
    <row r="43" x14ac:dyDescent="0.4"/>
    <row r="44" x14ac:dyDescent="0.4"/>
    <row r="45" x14ac:dyDescent="0.4"/>
    <row r="46" x14ac:dyDescent="0.4"/>
    <row r="47" x14ac:dyDescent="0.4"/>
    <row r="48" x14ac:dyDescent="0.4"/>
    <row r="49" x14ac:dyDescent="0.4"/>
    <row r="50" x14ac:dyDescent="0.4"/>
    <row r="51" x14ac:dyDescent="0.4"/>
    <row r="52" x14ac:dyDescent="0.4"/>
    <row r="53" x14ac:dyDescent="0.4"/>
    <row r="54" x14ac:dyDescent="0.4"/>
    <row r="55" x14ac:dyDescent="0.4"/>
    <row r="56" x14ac:dyDescent="0.4"/>
    <row r="57" x14ac:dyDescent="0.4"/>
    <row r="58" x14ac:dyDescent="0.4"/>
    <row r="59" ht="21" customHeight="1" x14ac:dyDescent="0.4"/>
    <row r="60" x14ac:dyDescent="0.4"/>
  </sheetData>
  <pageMargins left="0.7" right="0.7" top="0.75" bottom="0.75" header="0.3" footer="0.3"/>
  <pageSetup scale="5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9BD5-6664-4D79-8B80-8774146722AA}">
  <dimension ref="A1:S55"/>
  <sheetViews>
    <sheetView workbookViewId="0">
      <pane xSplit="5" ySplit="8" topLeftCell="F9" activePane="bottomRight" state="frozen"/>
      <selection pane="topRight" activeCell="D1" sqref="D1"/>
      <selection pane="bottomLeft" activeCell="A6" sqref="A6"/>
      <selection pane="bottomRight" activeCell="A5" sqref="A5"/>
    </sheetView>
  </sheetViews>
  <sheetFormatPr defaultColWidth="0" defaultRowHeight="15" x14ac:dyDescent="0.25"/>
  <cols>
    <col min="1" max="1" width="1.7109375" style="1" customWidth="1"/>
    <col min="2" max="2" width="1.5703125" style="1" customWidth="1"/>
    <col min="3" max="3" width="8.7109375" style="1" customWidth="1"/>
    <col min="4" max="4" width="29.85546875" style="1" customWidth="1"/>
    <col min="5" max="6" width="14.42578125" style="1" customWidth="1"/>
    <col min="7" max="9" width="14.42578125" style="2" customWidth="1"/>
    <col min="10" max="10" width="14.42578125" style="3" customWidth="1"/>
    <col min="11" max="12" width="14.42578125" style="1" customWidth="1"/>
    <col min="13" max="14" width="1.5703125" style="1" customWidth="1"/>
    <col min="15" max="19" width="0" style="53" hidden="1" customWidth="1"/>
    <col min="20" max="16384" width="8.7109375" style="53" hidden="1"/>
  </cols>
  <sheetData>
    <row r="1" spans="1:19" s="122" customFormat="1" ht="30" customHeight="1" x14ac:dyDescent="0.4">
      <c r="A1" s="15"/>
      <c r="B1" s="64" t="s">
        <v>40</v>
      </c>
      <c r="C1" s="15"/>
      <c r="D1" s="15"/>
      <c r="E1" s="54"/>
      <c r="F1" s="9"/>
      <c r="G1" s="14"/>
      <c r="H1" s="14"/>
      <c r="I1" s="14"/>
      <c r="J1" s="14"/>
      <c r="K1" s="15"/>
      <c r="L1" s="15"/>
      <c r="M1" s="15"/>
      <c r="N1" s="17"/>
      <c r="O1" s="121"/>
      <c r="P1" s="121"/>
      <c r="Q1" s="121"/>
      <c r="R1" s="121"/>
      <c r="S1" s="121"/>
    </row>
    <row r="2" spans="1:19" s="124" customFormat="1" ht="5.0999999999999996" customHeight="1" x14ac:dyDescent="0.4">
      <c r="A2" s="8"/>
      <c r="B2" s="8"/>
      <c r="C2" s="8"/>
      <c r="D2" s="8"/>
      <c r="E2" s="13"/>
      <c r="F2" s="9"/>
      <c r="G2" s="10"/>
      <c r="H2" s="10"/>
      <c r="I2" s="10"/>
      <c r="J2" s="10"/>
      <c r="K2" s="8"/>
      <c r="L2" s="8"/>
      <c r="M2" s="8"/>
      <c r="N2" s="12"/>
      <c r="O2" s="123"/>
      <c r="P2" s="123"/>
      <c r="Q2" s="123"/>
      <c r="R2" s="123"/>
      <c r="S2" s="123"/>
    </row>
    <row r="3" spans="1:19" s="23" customFormat="1" ht="11.45" customHeight="1" thickBot="1" x14ac:dyDescent="0.3">
      <c r="A3" s="18"/>
      <c r="B3" s="18"/>
      <c r="C3" s="18"/>
      <c r="D3" s="18"/>
      <c r="E3" s="18"/>
      <c r="F3" s="19"/>
      <c r="G3" s="19"/>
      <c r="H3" s="19"/>
      <c r="I3" s="19"/>
      <c r="J3" s="19"/>
      <c r="K3" s="18"/>
      <c r="L3" s="18"/>
      <c r="M3" s="18"/>
      <c r="N3" s="18"/>
    </row>
    <row r="4" spans="1:19" s="23" customFormat="1" ht="11.45" hidden="1" customHeight="1" x14ac:dyDescent="0.25">
      <c r="A4" s="18"/>
      <c r="B4" s="18"/>
      <c r="C4" s="18"/>
      <c r="D4" s="18"/>
      <c r="E4" s="18"/>
      <c r="F4" s="19"/>
      <c r="G4" s="19"/>
      <c r="H4" s="19"/>
      <c r="I4" s="19"/>
      <c r="J4" s="19"/>
      <c r="K4" s="18"/>
      <c r="L4" s="18"/>
      <c r="M4" s="18"/>
      <c r="N4" s="18"/>
    </row>
    <row r="5" spans="1:19" s="23" customFormat="1" ht="6" customHeight="1" thickBot="1" x14ac:dyDescent="0.3">
      <c r="A5" s="18"/>
      <c r="B5" s="101"/>
      <c r="C5" s="102"/>
      <c r="D5" s="103"/>
      <c r="E5" s="103"/>
      <c r="F5" s="104"/>
      <c r="G5" s="104"/>
      <c r="H5" s="104"/>
      <c r="I5" s="105"/>
      <c r="J5" s="105"/>
      <c r="K5" s="106"/>
      <c r="L5" s="107"/>
      <c r="M5" s="108"/>
      <c r="N5" s="18"/>
    </row>
    <row r="6" spans="1:19" s="23" customFormat="1" ht="14.1" customHeight="1" thickBot="1" x14ac:dyDescent="0.3">
      <c r="A6" s="18"/>
      <c r="B6" s="109"/>
      <c r="C6" s="153" t="s">
        <v>70</v>
      </c>
      <c r="D6" s="154"/>
      <c r="E6" s="154"/>
      <c r="F6" s="154"/>
      <c r="G6" s="154"/>
      <c r="H6" s="155"/>
      <c r="I6" s="68"/>
      <c r="J6" s="66"/>
      <c r="K6" s="67"/>
      <c r="L6" s="65"/>
      <c r="M6" s="110"/>
      <c r="N6" s="18"/>
    </row>
    <row r="7" spans="1:19" s="23" customFormat="1" ht="6" customHeight="1" x14ac:dyDescent="0.25">
      <c r="A7" s="18"/>
      <c r="B7" s="111"/>
      <c r="C7" s="98"/>
      <c r="D7" s="99"/>
      <c r="E7" s="99"/>
      <c r="F7" s="100"/>
      <c r="G7" s="100"/>
      <c r="H7" s="100"/>
      <c r="I7" s="66"/>
      <c r="J7" s="66"/>
      <c r="K7" s="67"/>
      <c r="L7" s="65"/>
      <c r="M7" s="110"/>
      <c r="N7" s="18"/>
    </row>
    <row r="8" spans="1:19" s="125" customFormat="1" ht="60" x14ac:dyDescent="0.25">
      <c r="A8" s="18"/>
      <c r="B8" s="112"/>
      <c r="C8" s="55" t="s">
        <v>20</v>
      </c>
      <c r="D8" s="55" t="s">
        <v>18</v>
      </c>
      <c r="E8" s="55" t="s">
        <v>17</v>
      </c>
      <c r="F8" s="55" t="s">
        <v>27</v>
      </c>
      <c r="G8" s="56" t="s">
        <v>21</v>
      </c>
      <c r="H8" s="56" t="s">
        <v>19</v>
      </c>
      <c r="I8" s="56" t="s">
        <v>41</v>
      </c>
      <c r="J8" s="57" t="s">
        <v>22</v>
      </c>
      <c r="K8" s="55" t="s">
        <v>39</v>
      </c>
      <c r="L8" s="55" t="s">
        <v>71</v>
      </c>
      <c r="M8" s="113"/>
      <c r="N8" s="18"/>
    </row>
    <row r="9" spans="1:19" x14ac:dyDescent="0.25">
      <c r="A9" s="18"/>
      <c r="B9" s="114"/>
      <c r="C9" s="58">
        <v>44256</v>
      </c>
      <c r="D9" s="59" t="s">
        <v>34</v>
      </c>
      <c r="E9" s="59" t="s">
        <v>36</v>
      </c>
      <c r="F9" s="59">
        <v>3000</v>
      </c>
      <c r="G9" s="60">
        <v>3500</v>
      </c>
      <c r="H9" s="60">
        <v>4000</v>
      </c>
      <c r="I9" s="61">
        <f t="shared" ref="I9:I53" si="0">G9-H9</f>
        <v>-500</v>
      </c>
      <c r="J9" s="62">
        <f t="shared" ref="J9:J53" si="1">(G9-H9)/H9</f>
        <v>-0.125</v>
      </c>
      <c r="K9" s="61">
        <f t="shared" ref="K9:K53" si="2">H9/(G9-H9)</f>
        <v>-8</v>
      </c>
      <c r="L9" s="61">
        <f t="shared" ref="L9:L53" si="3">I9/F9</f>
        <v>-0.16666666666666666</v>
      </c>
      <c r="M9" s="115"/>
      <c r="N9" s="18"/>
    </row>
    <row r="10" spans="1:19" x14ac:dyDescent="0.25">
      <c r="A10" s="18"/>
      <c r="B10" s="114"/>
      <c r="C10" s="58">
        <v>44317</v>
      </c>
      <c r="D10" s="59" t="s">
        <v>29</v>
      </c>
      <c r="E10" s="59" t="s">
        <v>33</v>
      </c>
      <c r="F10" s="59">
        <v>5000</v>
      </c>
      <c r="G10" s="60">
        <v>3500</v>
      </c>
      <c r="H10" s="60">
        <v>200</v>
      </c>
      <c r="I10" s="61">
        <f t="shared" si="0"/>
        <v>3300</v>
      </c>
      <c r="J10" s="62">
        <f t="shared" si="1"/>
        <v>16.5</v>
      </c>
      <c r="K10" s="61">
        <f t="shared" si="2"/>
        <v>6.0606060606060608E-2</v>
      </c>
      <c r="L10" s="61">
        <f t="shared" si="3"/>
        <v>0.66</v>
      </c>
      <c r="M10" s="115"/>
      <c r="N10" s="18"/>
    </row>
    <row r="11" spans="1:19" x14ac:dyDescent="0.25">
      <c r="A11" s="18"/>
      <c r="B11" s="114"/>
      <c r="C11" s="58">
        <v>44534</v>
      </c>
      <c r="D11" s="59" t="s">
        <v>26</v>
      </c>
      <c r="E11" s="59" t="s">
        <v>33</v>
      </c>
      <c r="F11" s="59">
        <v>5000</v>
      </c>
      <c r="G11" s="60">
        <v>5000</v>
      </c>
      <c r="H11" s="60">
        <v>500</v>
      </c>
      <c r="I11" s="61">
        <f t="shared" si="0"/>
        <v>4500</v>
      </c>
      <c r="J11" s="62">
        <f t="shared" si="1"/>
        <v>9</v>
      </c>
      <c r="K11" s="61">
        <f t="shared" si="2"/>
        <v>0.1111111111111111</v>
      </c>
      <c r="L11" s="61">
        <f t="shared" si="3"/>
        <v>0.9</v>
      </c>
      <c r="M11" s="115"/>
      <c r="N11" s="18"/>
    </row>
    <row r="12" spans="1:19" x14ac:dyDescent="0.25">
      <c r="A12" s="18"/>
      <c r="B12" s="114"/>
      <c r="C12" s="58">
        <v>44378</v>
      </c>
      <c r="D12" s="59" t="s">
        <v>24</v>
      </c>
      <c r="E12" s="59" t="s">
        <v>36</v>
      </c>
      <c r="F12" s="59">
        <v>3050</v>
      </c>
      <c r="G12" s="60">
        <v>7000</v>
      </c>
      <c r="H12" s="60">
        <v>4100</v>
      </c>
      <c r="I12" s="61">
        <f t="shared" si="0"/>
        <v>2900</v>
      </c>
      <c r="J12" s="62">
        <f t="shared" si="1"/>
        <v>0.70731707317073167</v>
      </c>
      <c r="K12" s="61">
        <f t="shared" si="2"/>
        <v>1.4137931034482758</v>
      </c>
      <c r="L12" s="61">
        <f t="shared" si="3"/>
        <v>0.95081967213114749</v>
      </c>
      <c r="M12" s="115"/>
      <c r="N12" s="18"/>
    </row>
    <row r="13" spans="1:19" x14ac:dyDescent="0.25">
      <c r="A13" s="18"/>
      <c r="B13" s="114"/>
      <c r="C13" s="58">
        <v>44392</v>
      </c>
      <c r="D13" s="59" t="s">
        <v>38</v>
      </c>
      <c r="E13" s="59" t="s">
        <v>37</v>
      </c>
      <c r="F13" s="59">
        <v>2500</v>
      </c>
      <c r="G13" s="60">
        <v>4000</v>
      </c>
      <c r="H13" s="60">
        <v>1500</v>
      </c>
      <c r="I13" s="61">
        <f t="shared" si="0"/>
        <v>2500</v>
      </c>
      <c r="J13" s="62">
        <f t="shared" si="1"/>
        <v>1.6666666666666667</v>
      </c>
      <c r="K13" s="61">
        <f t="shared" si="2"/>
        <v>0.6</v>
      </c>
      <c r="L13" s="61">
        <f t="shared" si="3"/>
        <v>1</v>
      </c>
      <c r="M13" s="115"/>
      <c r="N13" s="18"/>
    </row>
    <row r="14" spans="1:19" x14ac:dyDescent="0.25">
      <c r="A14" s="18"/>
      <c r="B14" s="114"/>
      <c r="C14" s="58">
        <v>44484</v>
      </c>
      <c r="D14" s="59" t="s">
        <v>25</v>
      </c>
      <c r="E14" s="59" t="s">
        <v>36</v>
      </c>
      <c r="F14" s="59">
        <v>3075</v>
      </c>
      <c r="G14" s="60">
        <v>4300</v>
      </c>
      <c r="H14" s="60">
        <v>1000</v>
      </c>
      <c r="I14" s="61">
        <f t="shared" si="0"/>
        <v>3300</v>
      </c>
      <c r="J14" s="62">
        <f t="shared" si="1"/>
        <v>3.3</v>
      </c>
      <c r="K14" s="61">
        <f t="shared" si="2"/>
        <v>0.30303030303030304</v>
      </c>
      <c r="L14" s="61">
        <f t="shared" si="3"/>
        <v>1.0731707317073171</v>
      </c>
      <c r="M14" s="115"/>
      <c r="N14" s="18"/>
    </row>
    <row r="15" spans="1:19" x14ac:dyDescent="0.25">
      <c r="A15" s="18"/>
      <c r="B15" s="114"/>
      <c r="C15" s="58">
        <v>44287</v>
      </c>
      <c r="D15" s="59" t="s">
        <v>23</v>
      </c>
      <c r="E15" s="59" t="s">
        <v>37</v>
      </c>
      <c r="F15" s="59">
        <v>2700</v>
      </c>
      <c r="G15" s="60">
        <v>9000</v>
      </c>
      <c r="H15" s="60">
        <v>1300</v>
      </c>
      <c r="I15" s="61">
        <f t="shared" si="0"/>
        <v>7700</v>
      </c>
      <c r="J15" s="62">
        <f t="shared" si="1"/>
        <v>5.9230769230769234</v>
      </c>
      <c r="K15" s="61">
        <f t="shared" si="2"/>
        <v>0.16883116883116883</v>
      </c>
      <c r="L15" s="61">
        <f t="shared" si="3"/>
        <v>2.8518518518518516</v>
      </c>
      <c r="M15" s="115"/>
      <c r="N15" s="18"/>
    </row>
    <row r="16" spans="1:19" x14ac:dyDescent="0.25">
      <c r="A16" s="18"/>
      <c r="B16" s="114"/>
      <c r="C16" s="58">
        <v>44515</v>
      </c>
      <c r="D16" s="59" t="s">
        <v>28</v>
      </c>
      <c r="E16" s="59" t="s">
        <v>37</v>
      </c>
      <c r="F16" s="59">
        <v>4000</v>
      </c>
      <c r="G16" s="60">
        <v>45000</v>
      </c>
      <c r="H16" s="60">
        <v>3000</v>
      </c>
      <c r="I16" s="61">
        <f t="shared" si="0"/>
        <v>42000</v>
      </c>
      <c r="J16" s="62">
        <f t="shared" si="1"/>
        <v>14</v>
      </c>
      <c r="K16" s="61">
        <f t="shared" si="2"/>
        <v>7.1428571428571425E-2</v>
      </c>
      <c r="L16" s="61">
        <f t="shared" si="3"/>
        <v>10.5</v>
      </c>
      <c r="M16" s="115"/>
      <c r="N16" s="18"/>
    </row>
    <row r="17" spans="1:14" x14ac:dyDescent="0.25">
      <c r="A17" s="18"/>
      <c r="B17" s="114"/>
      <c r="C17" s="58">
        <v>44242</v>
      </c>
      <c r="D17" s="59" t="s">
        <v>35</v>
      </c>
      <c r="E17" s="59" t="s">
        <v>31</v>
      </c>
      <c r="F17" s="59">
        <v>2500</v>
      </c>
      <c r="G17" s="60">
        <v>50000</v>
      </c>
      <c r="H17" s="60">
        <v>15000</v>
      </c>
      <c r="I17" s="61">
        <f t="shared" si="0"/>
        <v>35000</v>
      </c>
      <c r="J17" s="62">
        <f t="shared" si="1"/>
        <v>2.3333333333333335</v>
      </c>
      <c r="K17" s="61">
        <f t="shared" si="2"/>
        <v>0.42857142857142855</v>
      </c>
      <c r="L17" s="61">
        <f t="shared" si="3"/>
        <v>14</v>
      </c>
      <c r="M17" s="115"/>
      <c r="N17" s="18"/>
    </row>
    <row r="18" spans="1:14" x14ac:dyDescent="0.25">
      <c r="A18" s="18"/>
      <c r="B18" s="114"/>
      <c r="C18" s="58">
        <v>44459</v>
      </c>
      <c r="D18" s="59" t="s">
        <v>32</v>
      </c>
      <c r="E18" s="59" t="s">
        <v>31</v>
      </c>
      <c r="F18" s="59">
        <v>3000</v>
      </c>
      <c r="G18" s="60">
        <v>75000</v>
      </c>
      <c r="H18" s="60">
        <v>25000</v>
      </c>
      <c r="I18" s="61">
        <f t="shared" si="0"/>
        <v>50000</v>
      </c>
      <c r="J18" s="62">
        <f t="shared" si="1"/>
        <v>2</v>
      </c>
      <c r="K18" s="61">
        <f t="shared" si="2"/>
        <v>0.5</v>
      </c>
      <c r="L18" s="61">
        <f t="shared" si="3"/>
        <v>16.666666666666668</v>
      </c>
      <c r="M18" s="115"/>
      <c r="N18" s="18"/>
    </row>
    <row r="19" spans="1:14" x14ac:dyDescent="0.25">
      <c r="A19" s="18"/>
      <c r="B19" s="114"/>
      <c r="C19" s="58">
        <v>44348</v>
      </c>
      <c r="D19" s="59" t="s">
        <v>30</v>
      </c>
      <c r="E19" s="59" t="s">
        <v>31</v>
      </c>
      <c r="F19" s="59">
        <v>1000</v>
      </c>
      <c r="G19" s="60">
        <v>30000</v>
      </c>
      <c r="H19" s="60">
        <v>12000</v>
      </c>
      <c r="I19" s="61">
        <f t="shared" si="0"/>
        <v>18000</v>
      </c>
      <c r="J19" s="62">
        <f t="shared" si="1"/>
        <v>1.5</v>
      </c>
      <c r="K19" s="61">
        <f t="shared" si="2"/>
        <v>0.66666666666666663</v>
      </c>
      <c r="L19" s="61">
        <f t="shared" si="3"/>
        <v>18</v>
      </c>
      <c r="M19" s="115"/>
      <c r="N19" s="18"/>
    </row>
    <row r="20" spans="1:14" x14ac:dyDescent="0.25">
      <c r="A20" s="18"/>
      <c r="B20" s="114"/>
      <c r="C20" s="59"/>
      <c r="D20" s="59"/>
      <c r="E20" s="59"/>
      <c r="F20" s="59"/>
      <c r="G20" s="60"/>
      <c r="H20" s="60"/>
      <c r="I20" s="61"/>
      <c r="J20" s="62"/>
      <c r="K20" s="63"/>
      <c r="L20" s="63"/>
      <c r="M20" s="115"/>
      <c r="N20" s="18"/>
    </row>
    <row r="21" spans="1:14" x14ac:dyDescent="0.25">
      <c r="A21" s="18"/>
      <c r="B21" s="114"/>
      <c r="C21" s="59"/>
      <c r="D21" s="59"/>
      <c r="E21" s="59"/>
      <c r="F21" s="59"/>
      <c r="G21" s="60"/>
      <c r="H21" s="60"/>
      <c r="I21" s="61"/>
      <c r="J21" s="62"/>
      <c r="K21" s="63"/>
      <c r="L21" s="63"/>
      <c r="M21" s="115"/>
      <c r="N21" s="18"/>
    </row>
    <row r="22" spans="1:14" x14ac:dyDescent="0.25">
      <c r="A22" s="18"/>
      <c r="B22" s="114"/>
      <c r="C22" s="59"/>
      <c r="D22" s="59"/>
      <c r="E22" s="59"/>
      <c r="F22" s="59"/>
      <c r="G22" s="60"/>
      <c r="H22" s="60"/>
      <c r="I22" s="61"/>
      <c r="J22" s="62"/>
      <c r="K22" s="63"/>
      <c r="L22" s="63"/>
      <c r="M22" s="115"/>
      <c r="N22" s="18"/>
    </row>
    <row r="23" spans="1:14" x14ac:dyDescent="0.25">
      <c r="A23" s="18"/>
      <c r="B23" s="114"/>
      <c r="C23" s="59"/>
      <c r="D23" s="59"/>
      <c r="E23" s="59"/>
      <c r="F23" s="59"/>
      <c r="G23" s="60"/>
      <c r="H23" s="60"/>
      <c r="I23" s="61"/>
      <c r="J23" s="62"/>
      <c r="K23" s="63"/>
      <c r="L23" s="63"/>
      <c r="M23" s="115"/>
      <c r="N23" s="18"/>
    </row>
    <row r="24" spans="1:14" x14ac:dyDescent="0.25">
      <c r="A24" s="18"/>
      <c r="B24" s="114"/>
      <c r="C24" s="59"/>
      <c r="D24" s="59"/>
      <c r="E24" s="59"/>
      <c r="F24" s="59"/>
      <c r="G24" s="60"/>
      <c r="H24" s="60"/>
      <c r="I24" s="61"/>
      <c r="J24" s="62"/>
      <c r="K24" s="63"/>
      <c r="L24" s="63"/>
      <c r="M24" s="115"/>
      <c r="N24" s="18"/>
    </row>
    <row r="25" spans="1:14" x14ac:dyDescent="0.25">
      <c r="A25" s="18"/>
      <c r="B25" s="114"/>
      <c r="C25" s="59"/>
      <c r="D25" s="59"/>
      <c r="E25" s="59"/>
      <c r="F25" s="59"/>
      <c r="G25" s="60"/>
      <c r="H25" s="60"/>
      <c r="I25" s="61"/>
      <c r="J25" s="62"/>
      <c r="K25" s="63"/>
      <c r="L25" s="63"/>
      <c r="M25" s="115"/>
      <c r="N25" s="18"/>
    </row>
    <row r="26" spans="1:14" x14ac:dyDescent="0.25">
      <c r="A26" s="18"/>
      <c r="B26" s="114"/>
      <c r="C26" s="59"/>
      <c r="D26" s="59"/>
      <c r="E26" s="59"/>
      <c r="F26" s="59"/>
      <c r="G26" s="60"/>
      <c r="H26" s="60"/>
      <c r="I26" s="61"/>
      <c r="J26" s="62"/>
      <c r="K26" s="63"/>
      <c r="L26" s="63"/>
      <c r="M26" s="115"/>
      <c r="N26" s="18"/>
    </row>
    <row r="27" spans="1:14" x14ac:dyDescent="0.25">
      <c r="A27" s="18"/>
      <c r="B27" s="114"/>
      <c r="C27" s="59"/>
      <c r="D27" s="59"/>
      <c r="E27" s="59"/>
      <c r="F27" s="59"/>
      <c r="G27" s="60"/>
      <c r="H27" s="60"/>
      <c r="I27" s="61"/>
      <c r="J27" s="62"/>
      <c r="K27" s="63"/>
      <c r="L27" s="63"/>
      <c r="M27" s="115"/>
      <c r="N27" s="18"/>
    </row>
    <row r="28" spans="1:14" x14ac:dyDescent="0.25">
      <c r="A28" s="18"/>
      <c r="B28" s="114"/>
      <c r="C28" s="59"/>
      <c r="D28" s="59"/>
      <c r="E28" s="59"/>
      <c r="F28" s="59"/>
      <c r="G28" s="60"/>
      <c r="H28" s="60"/>
      <c r="I28" s="61"/>
      <c r="J28" s="62"/>
      <c r="K28" s="63"/>
      <c r="L28" s="63"/>
      <c r="M28" s="115"/>
      <c r="N28" s="18"/>
    </row>
    <row r="29" spans="1:14" x14ac:dyDescent="0.25">
      <c r="A29" s="18"/>
      <c r="B29" s="114"/>
      <c r="C29" s="59"/>
      <c r="D29" s="59"/>
      <c r="E29" s="59"/>
      <c r="F29" s="59"/>
      <c r="G29" s="60"/>
      <c r="H29" s="60"/>
      <c r="I29" s="61"/>
      <c r="J29" s="62"/>
      <c r="K29" s="63"/>
      <c r="L29" s="63"/>
      <c r="M29" s="115"/>
      <c r="N29" s="18"/>
    </row>
    <row r="30" spans="1:14" x14ac:dyDescent="0.25">
      <c r="A30" s="18"/>
      <c r="B30" s="114"/>
      <c r="C30" s="59"/>
      <c r="D30" s="59"/>
      <c r="E30" s="59"/>
      <c r="F30" s="59"/>
      <c r="G30" s="60"/>
      <c r="H30" s="60"/>
      <c r="I30" s="61">
        <f t="shared" si="0"/>
        <v>0</v>
      </c>
      <c r="J30" s="62" t="e">
        <f t="shared" si="1"/>
        <v>#DIV/0!</v>
      </c>
      <c r="K30" s="63" t="e">
        <f t="shared" si="2"/>
        <v>#DIV/0!</v>
      </c>
      <c r="L30" s="63" t="e">
        <f t="shared" si="3"/>
        <v>#DIV/0!</v>
      </c>
      <c r="M30" s="115"/>
      <c r="N30" s="18"/>
    </row>
    <row r="31" spans="1:14" x14ac:dyDescent="0.25">
      <c r="A31" s="18"/>
      <c r="B31" s="114"/>
      <c r="C31" s="59"/>
      <c r="D31" s="59"/>
      <c r="E31" s="59"/>
      <c r="F31" s="59"/>
      <c r="G31" s="60"/>
      <c r="H31" s="60"/>
      <c r="I31" s="61">
        <f t="shared" si="0"/>
        <v>0</v>
      </c>
      <c r="J31" s="62" t="e">
        <f t="shared" si="1"/>
        <v>#DIV/0!</v>
      </c>
      <c r="K31" s="63" t="e">
        <f t="shared" si="2"/>
        <v>#DIV/0!</v>
      </c>
      <c r="L31" s="63" t="e">
        <f t="shared" si="3"/>
        <v>#DIV/0!</v>
      </c>
      <c r="M31" s="115"/>
      <c r="N31" s="18"/>
    </row>
    <row r="32" spans="1:14" x14ac:dyDescent="0.25">
      <c r="A32" s="18"/>
      <c r="B32" s="114"/>
      <c r="C32" s="59"/>
      <c r="D32" s="59"/>
      <c r="E32" s="59"/>
      <c r="F32" s="59"/>
      <c r="G32" s="60"/>
      <c r="H32" s="60"/>
      <c r="I32" s="61">
        <f t="shared" si="0"/>
        <v>0</v>
      </c>
      <c r="J32" s="62" t="e">
        <f t="shared" si="1"/>
        <v>#DIV/0!</v>
      </c>
      <c r="K32" s="63" t="e">
        <f t="shared" si="2"/>
        <v>#DIV/0!</v>
      </c>
      <c r="L32" s="63" t="e">
        <f t="shared" si="3"/>
        <v>#DIV/0!</v>
      </c>
      <c r="M32" s="115"/>
      <c r="N32" s="18"/>
    </row>
    <row r="33" spans="1:14" x14ac:dyDescent="0.25">
      <c r="A33" s="18"/>
      <c r="B33" s="114"/>
      <c r="C33" s="59"/>
      <c r="D33" s="59"/>
      <c r="E33" s="59"/>
      <c r="F33" s="59"/>
      <c r="G33" s="60"/>
      <c r="H33" s="60"/>
      <c r="I33" s="61">
        <f t="shared" si="0"/>
        <v>0</v>
      </c>
      <c r="J33" s="62" t="e">
        <f t="shared" si="1"/>
        <v>#DIV/0!</v>
      </c>
      <c r="K33" s="63" t="e">
        <f t="shared" si="2"/>
        <v>#DIV/0!</v>
      </c>
      <c r="L33" s="63" t="e">
        <f t="shared" si="3"/>
        <v>#DIV/0!</v>
      </c>
      <c r="M33" s="115"/>
      <c r="N33" s="18"/>
    </row>
    <row r="34" spans="1:14" x14ac:dyDescent="0.25">
      <c r="A34" s="18"/>
      <c r="B34" s="114"/>
      <c r="C34" s="59"/>
      <c r="D34" s="59"/>
      <c r="E34" s="59"/>
      <c r="F34" s="59"/>
      <c r="G34" s="60"/>
      <c r="H34" s="60"/>
      <c r="I34" s="61">
        <f t="shared" si="0"/>
        <v>0</v>
      </c>
      <c r="J34" s="62" t="e">
        <f t="shared" si="1"/>
        <v>#DIV/0!</v>
      </c>
      <c r="K34" s="63" t="e">
        <f t="shared" si="2"/>
        <v>#DIV/0!</v>
      </c>
      <c r="L34" s="63" t="e">
        <f t="shared" si="3"/>
        <v>#DIV/0!</v>
      </c>
      <c r="M34" s="115"/>
      <c r="N34" s="18"/>
    </row>
    <row r="35" spans="1:14" x14ac:dyDescent="0.25">
      <c r="A35" s="18"/>
      <c r="B35" s="114"/>
      <c r="C35" s="59"/>
      <c r="D35" s="59"/>
      <c r="E35" s="59"/>
      <c r="F35" s="59"/>
      <c r="G35" s="60"/>
      <c r="H35" s="60"/>
      <c r="I35" s="61">
        <f t="shared" si="0"/>
        <v>0</v>
      </c>
      <c r="J35" s="62" t="e">
        <f t="shared" si="1"/>
        <v>#DIV/0!</v>
      </c>
      <c r="K35" s="63" t="e">
        <f t="shared" si="2"/>
        <v>#DIV/0!</v>
      </c>
      <c r="L35" s="63" t="e">
        <f t="shared" si="3"/>
        <v>#DIV/0!</v>
      </c>
      <c r="M35" s="115"/>
      <c r="N35" s="18"/>
    </row>
    <row r="36" spans="1:14" x14ac:dyDescent="0.25">
      <c r="A36" s="18"/>
      <c r="B36" s="114"/>
      <c r="C36" s="59"/>
      <c r="D36" s="59"/>
      <c r="E36" s="59"/>
      <c r="F36" s="59"/>
      <c r="G36" s="60"/>
      <c r="H36" s="60"/>
      <c r="I36" s="61">
        <f t="shared" si="0"/>
        <v>0</v>
      </c>
      <c r="J36" s="62" t="e">
        <f t="shared" si="1"/>
        <v>#DIV/0!</v>
      </c>
      <c r="K36" s="63" t="e">
        <f t="shared" si="2"/>
        <v>#DIV/0!</v>
      </c>
      <c r="L36" s="63" t="e">
        <f t="shared" si="3"/>
        <v>#DIV/0!</v>
      </c>
      <c r="M36" s="115"/>
      <c r="N36" s="18"/>
    </row>
    <row r="37" spans="1:14" x14ac:dyDescent="0.25">
      <c r="A37" s="18"/>
      <c r="B37" s="114"/>
      <c r="C37" s="59"/>
      <c r="D37" s="59"/>
      <c r="E37" s="59"/>
      <c r="F37" s="59"/>
      <c r="G37" s="60"/>
      <c r="H37" s="60"/>
      <c r="I37" s="61">
        <f t="shared" si="0"/>
        <v>0</v>
      </c>
      <c r="J37" s="62" t="e">
        <f t="shared" si="1"/>
        <v>#DIV/0!</v>
      </c>
      <c r="K37" s="63" t="e">
        <f t="shared" si="2"/>
        <v>#DIV/0!</v>
      </c>
      <c r="L37" s="63" t="e">
        <f t="shared" si="3"/>
        <v>#DIV/0!</v>
      </c>
      <c r="M37" s="115"/>
      <c r="N37" s="18"/>
    </row>
    <row r="38" spans="1:14" x14ac:dyDescent="0.25">
      <c r="A38" s="18"/>
      <c r="B38" s="114"/>
      <c r="C38" s="59"/>
      <c r="D38" s="59"/>
      <c r="E38" s="59"/>
      <c r="F38" s="59"/>
      <c r="G38" s="60"/>
      <c r="H38" s="60"/>
      <c r="I38" s="61">
        <f t="shared" si="0"/>
        <v>0</v>
      </c>
      <c r="J38" s="62" t="e">
        <f t="shared" si="1"/>
        <v>#DIV/0!</v>
      </c>
      <c r="K38" s="63" t="e">
        <f t="shared" si="2"/>
        <v>#DIV/0!</v>
      </c>
      <c r="L38" s="63" t="e">
        <f t="shared" si="3"/>
        <v>#DIV/0!</v>
      </c>
      <c r="M38" s="115"/>
      <c r="N38" s="18"/>
    </row>
    <row r="39" spans="1:14" x14ac:dyDescent="0.25">
      <c r="A39" s="18"/>
      <c r="B39" s="114"/>
      <c r="C39" s="59"/>
      <c r="D39" s="59"/>
      <c r="E39" s="59"/>
      <c r="F39" s="59"/>
      <c r="G39" s="60"/>
      <c r="H39" s="60"/>
      <c r="I39" s="61">
        <f t="shared" si="0"/>
        <v>0</v>
      </c>
      <c r="J39" s="62" t="e">
        <f t="shared" si="1"/>
        <v>#DIV/0!</v>
      </c>
      <c r="K39" s="63" t="e">
        <f t="shared" si="2"/>
        <v>#DIV/0!</v>
      </c>
      <c r="L39" s="63" t="e">
        <f t="shared" si="3"/>
        <v>#DIV/0!</v>
      </c>
      <c r="M39" s="115"/>
      <c r="N39" s="18"/>
    </row>
    <row r="40" spans="1:14" x14ac:dyDescent="0.25">
      <c r="A40" s="18"/>
      <c r="B40" s="114"/>
      <c r="C40" s="59"/>
      <c r="D40" s="59"/>
      <c r="E40" s="59"/>
      <c r="F40" s="59"/>
      <c r="G40" s="60"/>
      <c r="H40" s="60"/>
      <c r="I40" s="61">
        <f t="shared" si="0"/>
        <v>0</v>
      </c>
      <c r="J40" s="62" t="e">
        <f t="shared" si="1"/>
        <v>#DIV/0!</v>
      </c>
      <c r="K40" s="63" t="e">
        <f t="shared" si="2"/>
        <v>#DIV/0!</v>
      </c>
      <c r="L40" s="63" t="e">
        <f t="shared" si="3"/>
        <v>#DIV/0!</v>
      </c>
      <c r="M40" s="115"/>
      <c r="N40" s="18"/>
    </row>
    <row r="41" spans="1:14" x14ac:dyDescent="0.25">
      <c r="A41" s="18"/>
      <c r="B41" s="114"/>
      <c r="C41" s="59"/>
      <c r="D41" s="59"/>
      <c r="E41" s="59"/>
      <c r="F41" s="59"/>
      <c r="G41" s="60"/>
      <c r="H41" s="60"/>
      <c r="I41" s="61">
        <f t="shared" si="0"/>
        <v>0</v>
      </c>
      <c r="J41" s="62" t="e">
        <f t="shared" si="1"/>
        <v>#DIV/0!</v>
      </c>
      <c r="K41" s="63" t="e">
        <f t="shared" si="2"/>
        <v>#DIV/0!</v>
      </c>
      <c r="L41" s="63" t="e">
        <f t="shared" si="3"/>
        <v>#DIV/0!</v>
      </c>
      <c r="M41" s="115"/>
      <c r="N41" s="18"/>
    </row>
    <row r="42" spans="1:14" x14ac:dyDescent="0.25">
      <c r="A42" s="18"/>
      <c r="B42" s="114"/>
      <c r="C42" s="59"/>
      <c r="D42" s="59"/>
      <c r="E42" s="59"/>
      <c r="F42" s="59"/>
      <c r="G42" s="60"/>
      <c r="H42" s="60"/>
      <c r="I42" s="61">
        <f t="shared" si="0"/>
        <v>0</v>
      </c>
      <c r="J42" s="62" t="e">
        <f t="shared" si="1"/>
        <v>#DIV/0!</v>
      </c>
      <c r="K42" s="63" t="e">
        <f t="shared" si="2"/>
        <v>#DIV/0!</v>
      </c>
      <c r="L42" s="63" t="e">
        <f t="shared" si="3"/>
        <v>#DIV/0!</v>
      </c>
      <c r="M42" s="115"/>
      <c r="N42" s="18"/>
    </row>
    <row r="43" spans="1:14" x14ac:dyDescent="0.25">
      <c r="A43" s="18"/>
      <c r="B43" s="114"/>
      <c r="C43" s="59"/>
      <c r="D43" s="59"/>
      <c r="E43" s="59"/>
      <c r="F43" s="59"/>
      <c r="G43" s="60"/>
      <c r="H43" s="60"/>
      <c r="I43" s="61">
        <f t="shared" si="0"/>
        <v>0</v>
      </c>
      <c r="J43" s="62" t="e">
        <f t="shared" si="1"/>
        <v>#DIV/0!</v>
      </c>
      <c r="K43" s="63" t="e">
        <f t="shared" si="2"/>
        <v>#DIV/0!</v>
      </c>
      <c r="L43" s="63" t="e">
        <f t="shared" si="3"/>
        <v>#DIV/0!</v>
      </c>
      <c r="M43" s="115"/>
      <c r="N43" s="18"/>
    </row>
    <row r="44" spans="1:14" x14ac:dyDescent="0.25">
      <c r="A44" s="18"/>
      <c r="B44" s="114"/>
      <c r="C44" s="59"/>
      <c r="D44" s="59"/>
      <c r="E44" s="59"/>
      <c r="F44" s="59"/>
      <c r="G44" s="60"/>
      <c r="H44" s="60"/>
      <c r="I44" s="61">
        <f t="shared" si="0"/>
        <v>0</v>
      </c>
      <c r="J44" s="62" t="e">
        <f t="shared" si="1"/>
        <v>#DIV/0!</v>
      </c>
      <c r="K44" s="63" t="e">
        <f t="shared" si="2"/>
        <v>#DIV/0!</v>
      </c>
      <c r="L44" s="63" t="e">
        <f t="shared" si="3"/>
        <v>#DIV/0!</v>
      </c>
      <c r="M44" s="115"/>
      <c r="N44" s="18"/>
    </row>
    <row r="45" spans="1:14" x14ac:dyDescent="0.25">
      <c r="A45" s="18"/>
      <c r="B45" s="114"/>
      <c r="C45" s="59"/>
      <c r="D45" s="59"/>
      <c r="E45" s="59"/>
      <c r="F45" s="59"/>
      <c r="G45" s="60"/>
      <c r="H45" s="60"/>
      <c r="I45" s="61">
        <f t="shared" si="0"/>
        <v>0</v>
      </c>
      <c r="J45" s="62" t="e">
        <f t="shared" si="1"/>
        <v>#DIV/0!</v>
      </c>
      <c r="K45" s="63" t="e">
        <f t="shared" si="2"/>
        <v>#DIV/0!</v>
      </c>
      <c r="L45" s="63" t="e">
        <f t="shared" si="3"/>
        <v>#DIV/0!</v>
      </c>
      <c r="M45" s="115"/>
      <c r="N45" s="18"/>
    </row>
    <row r="46" spans="1:14" x14ac:dyDescent="0.25">
      <c r="A46" s="18"/>
      <c r="B46" s="114"/>
      <c r="C46" s="59"/>
      <c r="D46" s="59"/>
      <c r="E46" s="59"/>
      <c r="F46" s="59"/>
      <c r="G46" s="60"/>
      <c r="H46" s="60"/>
      <c r="I46" s="61">
        <f t="shared" si="0"/>
        <v>0</v>
      </c>
      <c r="J46" s="62" t="e">
        <f t="shared" si="1"/>
        <v>#DIV/0!</v>
      </c>
      <c r="K46" s="63" t="e">
        <f t="shared" si="2"/>
        <v>#DIV/0!</v>
      </c>
      <c r="L46" s="63" t="e">
        <f t="shared" si="3"/>
        <v>#DIV/0!</v>
      </c>
      <c r="M46" s="115"/>
      <c r="N46" s="18"/>
    </row>
    <row r="47" spans="1:14" x14ac:dyDescent="0.25">
      <c r="A47" s="18"/>
      <c r="B47" s="114"/>
      <c r="C47" s="59"/>
      <c r="D47" s="59"/>
      <c r="E47" s="59"/>
      <c r="F47" s="59"/>
      <c r="G47" s="60"/>
      <c r="H47" s="60"/>
      <c r="I47" s="61">
        <f t="shared" si="0"/>
        <v>0</v>
      </c>
      <c r="J47" s="62" t="e">
        <f t="shared" si="1"/>
        <v>#DIV/0!</v>
      </c>
      <c r="K47" s="63" t="e">
        <f t="shared" si="2"/>
        <v>#DIV/0!</v>
      </c>
      <c r="L47" s="63" t="e">
        <f t="shared" si="3"/>
        <v>#DIV/0!</v>
      </c>
      <c r="M47" s="115"/>
      <c r="N47" s="18"/>
    </row>
    <row r="48" spans="1:14" x14ac:dyDescent="0.25">
      <c r="A48" s="18"/>
      <c r="B48" s="114"/>
      <c r="C48" s="59"/>
      <c r="D48" s="59"/>
      <c r="E48" s="59"/>
      <c r="F48" s="59"/>
      <c r="G48" s="60"/>
      <c r="H48" s="60"/>
      <c r="I48" s="61">
        <f t="shared" si="0"/>
        <v>0</v>
      </c>
      <c r="J48" s="62" t="e">
        <f t="shared" si="1"/>
        <v>#DIV/0!</v>
      </c>
      <c r="K48" s="63" t="e">
        <f t="shared" si="2"/>
        <v>#DIV/0!</v>
      </c>
      <c r="L48" s="63" t="e">
        <f t="shared" si="3"/>
        <v>#DIV/0!</v>
      </c>
      <c r="M48" s="115"/>
      <c r="N48" s="18"/>
    </row>
    <row r="49" spans="1:14" x14ac:dyDescent="0.25">
      <c r="A49" s="18"/>
      <c r="B49" s="114"/>
      <c r="C49" s="59"/>
      <c r="D49" s="59"/>
      <c r="E49" s="59"/>
      <c r="F49" s="59"/>
      <c r="G49" s="60"/>
      <c r="H49" s="60"/>
      <c r="I49" s="61">
        <f t="shared" si="0"/>
        <v>0</v>
      </c>
      <c r="J49" s="62" t="e">
        <f t="shared" si="1"/>
        <v>#DIV/0!</v>
      </c>
      <c r="K49" s="63" t="e">
        <f t="shared" si="2"/>
        <v>#DIV/0!</v>
      </c>
      <c r="L49" s="63" t="e">
        <f t="shared" si="3"/>
        <v>#DIV/0!</v>
      </c>
      <c r="M49" s="115"/>
      <c r="N49" s="18"/>
    </row>
    <row r="50" spans="1:14" x14ac:dyDescent="0.25">
      <c r="A50" s="18"/>
      <c r="B50" s="114"/>
      <c r="C50" s="59"/>
      <c r="D50" s="59"/>
      <c r="E50" s="59"/>
      <c r="F50" s="59"/>
      <c r="G50" s="60"/>
      <c r="H50" s="60"/>
      <c r="I50" s="61">
        <f t="shared" si="0"/>
        <v>0</v>
      </c>
      <c r="J50" s="62" t="e">
        <f t="shared" si="1"/>
        <v>#DIV/0!</v>
      </c>
      <c r="K50" s="63" t="e">
        <f t="shared" si="2"/>
        <v>#DIV/0!</v>
      </c>
      <c r="L50" s="63" t="e">
        <f t="shared" si="3"/>
        <v>#DIV/0!</v>
      </c>
      <c r="M50" s="115"/>
      <c r="N50" s="18"/>
    </row>
    <row r="51" spans="1:14" x14ac:dyDescent="0.25">
      <c r="A51" s="18"/>
      <c r="B51" s="114"/>
      <c r="C51" s="59"/>
      <c r="D51" s="59"/>
      <c r="E51" s="59"/>
      <c r="F51" s="59"/>
      <c r="G51" s="60"/>
      <c r="H51" s="60"/>
      <c r="I51" s="61">
        <f t="shared" si="0"/>
        <v>0</v>
      </c>
      <c r="J51" s="62" t="e">
        <f t="shared" si="1"/>
        <v>#DIV/0!</v>
      </c>
      <c r="K51" s="63" t="e">
        <f t="shared" si="2"/>
        <v>#DIV/0!</v>
      </c>
      <c r="L51" s="63" t="e">
        <f t="shared" si="3"/>
        <v>#DIV/0!</v>
      </c>
      <c r="M51" s="115"/>
      <c r="N51" s="18"/>
    </row>
    <row r="52" spans="1:14" x14ac:dyDescent="0.25">
      <c r="A52" s="18"/>
      <c r="B52" s="114"/>
      <c r="C52" s="59"/>
      <c r="D52" s="59"/>
      <c r="E52" s="59"/>
      <c r="F52" s="59"/>
      <c r="G52" s="60"/>
      <c r="H52" s="60"/>
      <c r="I52" s="61">
        <f t="shared" si="0"/>
        <v>0</v>
      </c>
      <c r="J52" s="62" t="e">
        <f t="shared" si="1"/>
        <v>#DIV/0!</v>
      </c>
      <c r="K52" s="63" t="e">
        <f t="shared" si="2"/>
        <v>#DIV/0!</v>
      </c>
      <c r="L52" s="63" t="e">
        <f t="shared" si="3"/>
        <v>#DIV/0!</v>
      </c>
      <c r="M52" s="115"/>
      <c r="N52" s="18"/>
    </row>
    <row r="53" spans="1:14" x14ac:dyDescent="0.25">
      <c r="A53" s="18"/>
      <c r="B53" s="114"/>
      <c r="C53" s="59"/>
      <c r="D53" s="59"/>
      <c r="E53" s="59"/>
      <c r="F53" s="59"/>
      <c r="G53" s="60"/>
      <c r="H53" s="60"/>
      <c r="I53" s="61">
        <f t="shared" si="0"/>
        <v>0</v>
      </c>
      <c r="J53" s="62" t="e">
        <f t="shared" si="1"/>
        <v>#DIV/0!</v>
      </c>
      <c r="K53" s="63" t="e">
        <f t="shared" si="2"/>
        <v>#DIV/0!</v>
      </c>
      <c r="L53" s="63" t="e">
        <f t="shared" si="3"/>
        <v>#DIV/0!</v>
      </c>
      <c r="M53" s="115"/>
      <c r="N53" s="18"/>
    </row>
    <row r="54" spans="1:14" ht="15.75" thickBot="1" x14ac:dyDescent="0.3">
      <c r="A54" s="18"/>
      <c r="B54" s="116"/>
      <c r="C54" s="117"/>
      <c r="D54" s="117"/>
      <c r="E54" s="117"/>
      <c r="F54" s="117"/>
      <c r="G54" s="118"/>
      <c r="H54" s="118"/>
      <c r="I54" s="118"/>
      <c r="J54" s="119"/>
      <c r="K54" s="117"/>
      <c r="L54" s="117"/>
      <c r="M54" s="120"/>
      <c r="N54" s="18"/>
    </row>
    <row r="55" spans="1:14" ht="9.6" customHeight="1" x14ac:dyDescent="0.25">
      <c r="A55" s="18"/>
      <c r="B55" s="18"/>
      <c r="C55" s="18"/>
      <c r="D55" s="18"/>
      <c r="E55" s="18"/>
      <c r="F55" s="18"/>
      <c r="G55" s="18"/>
      <c r="H55" s="18"/>
      <c r="I55" s="18"/>
      <c r="J55" s="18"/>
      <c r="K55" s="18"/>
      <c r="L55" s="18"/>
      <c r="M55" s="18"/>
      <c r="N55" s="18"/>
    </row>
  </sheetData>
  <autoFilter ref="C8:L53" xr:uid="{22926B95-F5AD-4FA9-B3CC-1C91DF602307}">
    <sortState xmlns:xlrd2="http://schemas.microsoft.com/office/spreadsheetml/2017/richdata2" ref="C9:L53">
      <sortCondition ref="L8:L53"/>
    </sortState>
  </autoFilter>
  <mergeCells count="1">
    <mergeCell ref="C6:H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6F96-A8AA-4B20-BA3E-F8AB255BB2FF}">
  <dimension ref="A1:AS42"/>
  <sheetViews>
    <sheetView tabSelected="1" workbookViewId="0">
      <pane xSplit="3" ySplit="4" topLeftCell="D5" activePane="bottomRight" state="frozen"/>
      <selection pane="topRight" activeCell="D1" sqref="D1"/>
      <selection pane="bottomLeft" activeCell="A5" sqref="A5"/>
      <selection pane="bottomRight" activeCell="K20" sqref="K20"/>
    </sheetView>
  </sheetViews>
  <sheetFormatPr defaultColWidth="0" defaultRowHeight="15" zeroHeight="1" x14ac:dyDescent="0.25"/>
  <cols>
    <col min="1" max="2" width="1.5703125" style="1" customWidth="1"/>
    <col min="3" max="3" width="39.140625" style="4" customWidth="1"/>
    <col min="4" max="8" width="15.28515625" style="1" customWidth="1"/>
    <col min="9" max="9" width="76.5703125" style="1" customWidth="1"/>
    <col min="10" max="10" width="1.85546875" style="1" customWidth="1"/>
    <col min="11" max="11" width="1.85546875" style="18" customWidth="1"/>
    <col min="12" max="17" width="8.7109375" style="1" hidden="1" customWidth="1"/>
    <col min="18" max="45" width="0" style="1" hidden="1" customWidth="1"/>
    <col min="46" max="16384" width="8.7109375" style="1" hidden="1"/>
  </cols>
  <sheetData>
    <row r="1" spans="1:35" s="15" customFormat="1" ht="30" customHeight="1" x14ac:dyDescent="0.4">
      <c r="B1" s="54" t="s">
        <v>69</v>
      </c>
      <c r="D1" s="9"/>
      <c r="E1" s="14"/>
      <c r="F1" s="14"/>
      <c r="G1" s="14"/>
      <c r="H1" s="14"/>
      <c r="O1" s="16"/>
      <c r="P1" s="16"/>
      <c r="V1" s="16"/>
      <c r="W1" s="16"/>
      <c r="Z1" s="17"/>
      <c r="AA1" s="17"/>
      <c r="AB1" s="17"/>
      <c r="AC1" s="17"/>
      <c r="AD1" s="17"/>
      <c r="AE1" s="17"/>
      <c r="AF1" s="17"/>
      <c r="AG1" s="17"/>
      <c r="AH1" s="17"/>
      <c r="AI1" s="17"/>
    </row>
    <row r="2" spans="1:35" s="8" customFormat="1" ht="3" customHeight="1" x14ac:dyDescent="0.4">
      <c r="C2" s="13"/>
      <c r="D2" s="9"/>
      <c r="E2" s="10"/>
      <c r="F2" s="10"/>
      <c r="G2" s="10"/>
      <c r="H2" s="10"/>
      <c r="O2" s="11"/>
      <c r="P2" s="11"/>
      <c r="V2" s="11"/>
      <c r="W2" s="11"/>
      <c r="Z2" s="12"/>
      <c r="AA2" s="12"/>
      <c r="AB2" s="12"/>
      <c r="AC2" s="12"/>
      <c r="AD2" s="12"/>
      <c r="AE2" s="12"/>
      <c r="AF2" s="12"/>
      <c r="AG2" s="12"/>
      <c r="AH2" s="12"/>
      <c r="AI2" s="12"/>
    </row>
    <row r="3" spans="1:35" s="18" customFormat="1" ht="11.45" customHeight="1" thickBot="1" x14ac:dyDescent="0.3">
      <c r="D3" s="19"/>
      <c r="E3" s="19"/>
      <c r="F3" s="19"/>
      <c r="G3" s="19"/>
      <c r="H3" s="19"/>
    </row>
    <row r="4" spans="1:35" s="51" customFormat="1" ht="24.95" customHeight="1" x14ac:dyDescent="0.25">
      <c r="A4" s="49"/>
      <c r="B4" s="92"/>
      <c r="C4" s="93" t="s">
        <v>67</v>
      </c>
      <c r="D4" s="94">
        <v>2018</v>
      </c>
      <c r="E4" s="94">
        <v>2019</v>
      </c>
      <c r="F4" s="94">
        <v>2020</v>
      </c>
      <c r="G4" s="94">
        <v>2021</v>
      </c>
      <c r="H4" s="94">
        <v>2022</v>
      </c>
      <c r="I4" s="95" t="s">
        <v>55</v>
      </c>
      <c r="J4" s="96"/>
      <c r="K4" s="18"/>
    </row>
    <row r="5" spans="1:35" ht="18.95" customHeight="1" x14ac:dyDescent="0.25">
      <c r="A5" s="18"/>
      <c r="B5" s="80"/>
      <c r="C5" s="24" t="s">
        <v>3</v>
      </c>
      <c r="D5" s="29">
        <v>30000</v>
      </c>
      <c r="E5" s="29">
        <v>37000</v>
      </c>
      <c r="F5" s="29">
        <v>34000</v>
      </c>
      <c r="G5" s="29">
        <v>38000</v>
      </c>
      <c r="H5" s="29">
        <v>40000</v>
      </c>
      <c r="I5" s="30" t="s">
        <v>46</v>
      </c>
      <c r="J5" s="84"/>
    </row>
    <row r="6" spans="1:35" x14ac:dyDescent="0.25">
      <c r="A6" s="18"/>
      <c r="B6" s="80"/>
      <c r="C6" s="24" t="s">
        <v>0</v>
      </c>
      <c r="D6" s="29">
        <v>400000</v>
      </c>
      <c r="E6" s="29">
        <v>410000</v>
      </c>
      <c r="F6" s="29">
        <v>450000</v>
      </c>
      <c r="G6" s="29">
        <v>445000</v>
      </c>
      <c r="H6" s="29">
        <v>470000</v>
      </c>
      <c r="I6" s="30" t="s">
        <v>46</v>
      </c>
      <c r="J6" s="84"/>
    </row>
    <row r="7" spans="1:35" ht="28.5" x14ac:dyDescent="0.25">
      <c r="A7" s="18"/>
      <c r="B7" s="80"/>
      <c r="C7" s="24" t="s">
        <v>1</v>
      </c>
      <c r="D7" s="29">
        <v>125000</v>
      </c>
      <c r="E7" s="29">
        <v>150000</v>
      </c>
      <c r="F7" s="29">
        <v>134000</v>
      </c>
      <c r="G7" s="29">
        <v>170000</v>
      </c>
      <c r="H7" s="29">
        <v>175000</v>
      </c>
      <c r="I7" s="30" t="s">
        <v>47</v>
      </c>
      <c r="J7" s="84"/>
    </row>
    <row r="8" spans="1:35" x14ac:dyDescent="0.25">
      <c r="A8" s="18"/>
      <c r="B8" s="80"/>
      <c r="C8" s="24" t="s">
        <v>16</v>
      </c>
      <c r="D8" s="29">
        <v>36000</v>
      </c>
      <c r="E8" s="29">
        <v>42000</v>
      </c>
      <c r="F8" s="29">
        <v>37000</v>
      </c>
      <c r="G8" s="29">
        <v>50000</v>
      </c>
      <c r="H8" s="29">
        <v>45000</v>
      </c>
      <c r="I8" s="30" t="s">
        <v>48</v>
      </c>
      <c r="J8" s="84"/>
    </row>
    <row r="9" spans="1:35" x14ac:dyDescent="0.25">
      <c r="A9" s="18"/>
      <c r="B9" s="80"/>
      <c r="C9" s="24" t="s">
        <v>2</v>
      </c>
      <c r="D9" s="31">
        <v>750</v>
      </c>
      <c r="E9" s="31">
        <v>800</v>
      </c>
      <c r="F9" s="31">
        <v>900</v>
      </c>
      <c r="G9" s="31">
        <v>860</v>
      </c>
      <c r="H9" s="31">
        <v>925</v>
      </c>
      <c r="I9" s="30" t="s">
        <v>65</v>
      </c>
      <c r="J9" s="84"/>
    </row>
    <row r="10" spans="1:35" x14ac:dyDescent="0.25">
      <c r="A10" s="18"/>
      <c r="B10" s="80"/>
      <c r="C10" s="24" t="s">
        <v>14</v>
      </c>
      <c r="D10" s="32">
        <f>SUM(D11:D13)</f>
        <v>275</v>
      </c>
      <c r="E10" s="32">
        <f>SUM(E11:E13)</f>
        <v>300</v>
      </c>
      <c r="F10" s="32">
        <f>SUM(F11:F13)</f>
        <v>325</v>
      </c>
      <c r="G10" s="32">
        <f>SUM(G11:G13)</f>
        <v>355</v>
      </c>
      <c r="H10" s="32">
        <f>SUM(H11:H13)</f>
        <v>335</v>
      </c>
      <c r="I10" s="30" t="s">
        <v>64</v>
      </c>
      <c r="J10" s="84"/>
    </row>
    <row r="11" spans="1:35" x14ac:dyDescent="0.25">
      <c r="A11" s="18"/>
      <c r="B11" s="80"/>
      <c r="C11" s="24" t="s">
        <v>13</v>
      </c>
      <c r="D11" s="32">
        <v>60</v>
      </c>
      <c r="E11" s="32">
        <v>80</v>
      </c>
      <c r="F11" s="32">
        <v>55</v>
      </c>
      <c r="G11" s="32">
        <v>50</v>
      </c>
      <c r="H11" s="32">
        <v>75</v>
      </c>
      <c r="I11" s="30" t="s">
        <v>51</v>
      </c>
      <c r="J11" s="84"/>
    </row>
    <row r="12" spans="1:35" x14ac:dyDescent="0.25">
      <c r="A12" s="18"/>
      <c r="B12" s="80"/>
      <c r="C12" s="24" t="s">
        <v>12</v>
      </c>
      <c r="D12" s="33">
        <v>150</v>
      </c>
      <c r="E12" s="33">
        <v>150</v>
      </c>
      <c r="F12" s="33">
        <v>170</v>
      </c>
      <c r="G12" s="33">
        <v>180</v>
      </c>
      <c r="H12" s="33">
        <v>190</v>
      </c>
      <c r="I12" s="30" t="s">
        <v>49</v>
      </c>
      <c r="J12" s="84"/>
    </row>
    <row r="13" spans="1:35" x14ac:dyDescent="0.25">
      <c r="A13" s="18"/>
      <c r="B13" s="80"/>
      <c r="C13" s="24" t="s">
        <v>15</v>
      </c>
      <c r="D13" s="33">
        <v>65</v>
      </c>
      <c r="E13" s="33">
        <v>70</v>
      </c>
      <c r="F13" s="33">
        <v>100</v>
      </c>
      <c r="G13" s="33">
        <v>125</v>
      </c>
      <c r="H13" s="33">
        <v>70</v>
      </c>
      <c r="I13" s="30" t="s">
        <v>50</v>
      </c>
      <c r="J13" s="84"/>
    </row>
    <row r="14" spans="1:35" x14ac:dyDescent="0.25">
      <c r="A14" s="18"/>
      <c r="B14" s="80"/>
      <c r="C14" s="24" t="s">
        <v>4</v>
      </c>
      <c r="D14" s="34">
        <f>D7/D9</f>
        <v>166.66666666666666</v>
      </c>
      <c r="E14" s="34">
        <f>E7/E9</f>
        <v>187.5</v>
      </c>
      <c r="F14" s="34">
        <f>F7/F9</f>
        <v>148.88888888888889</v>
      </c>
      <c r="G14" s="34">
        <f>G7/G9</f>
        <v>197.67441860465115</v>
      </c>
      <c r="H14" s="34">
        <f>H7/H9</f>
        <v>189.18918918918919</v>
      </c>
      <c r="I14" s="30"/>
      <c r="J14" s="84"/>
    </row>
    <row r="15" spans="1:35" x14ac:dyDescent="0.25">
      <c r="A15" s="18"/>
      <c r="B15" s="80"/>
      <c r="C15" s="25" t="s">
        <v>43</v>
      </c>
      <c r="D15" s="29">
        <v>264.29000000000002</v>
      </c>
      <c r="E15" s="29">
        <v>255.78</v>
      </c>
      <c r="F15" s="29">
        <v>293.72000000000003</v>
      </c>
      <c r="G15" s="29">
        <v>267</v>
      </c>
      <c r="H15" s="29">
        <v>261</v>
      </c>
      <c r="I15" s="30" t="s">
        <v>60</v>
      </c>
      <c r="J15" s="84"/>
    </row>
    <row r="16" spans="1:35" x14ac:dyDescent="0.25">
      <c r="A16" s="18"/>
      <c r="B16" s="80"/>
      <c r="C16" s="26" t="s">
        <v>5</v>
      </c>
      <c r="D16" s="35"/>
      <c r="E16" s="35">
        <f>E12/D10</f>
        <v>0.54545454545454541</v>
      </c>
      <c r="F16" s="35">
        <f>F12/E10</f>
        <v>0.56666666666666665</v>
      </c>
      <c r="G16" s="35">
        <f>G12/F10</f>
        <v>0.55384615384615388</v>
      </c>
      <c r="H16" s="35">
        <f>H12/G10</f>
        <v>0.53521126760563376</v>
      </c>
      <c r="I16" s="30"/>
      <c r="J16" s="84"/>
    </row>
    <row r="17" spans="1:39" x14ac:dyDescent="0.25">
      <c r="A17" s="18"/>
      <c r="B17" s="80"/>
      <c r="C17" s="27" t="s">
        <v>44</v>
      </c>
      <c r="D17" s="36"/>
      <c r="E17" s="36"/>
      <c r="F17" s="37">
        <v>0.4</v>
      </c>
      <c r="G17" s="37">
        <v>0.4</v>
      </c>
      <c r="H17" s="37">
        <v>0.34</v>
      </c>
      <c r="I17" s="30" t="s">
        <v>60</v>
      </c>
      <c r="J17" s="84"/>
    </row>
    <row r="18" spans="1:39" ht="29.25" x14ac:dyDescent="0.25">
      <c r="A18" s="18"/>
      <c r="B18" s="80"/>
      <c r="C18" s="26" t="s">
        <v>54</v>
      </c>
      <c r="D18" s="38"/>
      <c r="E18" s="38">
        <f>1-E16</f>
        <v>0.45454545454545459</v>
      </c>
      <c r="F18" s="38">
        <f>1-F16</f>
        <v>0.43333333333333335</v>
      </c>
      <c r="G18" s="38">
        <f>1-G16</f>
        <v>0.44615384615384612</v>
      </c>
      <c r="H18" s="38">
        <f>1-H16</f>
        <v>0.46478873239436624</v>
      </c>
      <c r="I18" s="30"/>
      <c r="J18" s="84"/>
    </row>
    <row r="19" spans="1:39" x14ac:dyDescent="0.25">
      <c r="A19" s="18"/>
      <c r="B19" s="80"/>
      <c r="C19" s="27" t="s">
        <v>53</v>
      </c>
      <c r="D19" s="36"/>
      <c r="E19" s="36"/>
      <c r="F19" s="39">
        <f>1-F17</f>
        <v>0.6</v>
      </c>
      <c r="G19" s="39">
        <f>1-G17</f>
        <v>0.6</v>
      </c>
      <c r="H19" s="39">
        <f>1-H17</f>
        <v>0.65999999999999992</v>
      </c>
      <c r="I19" s="30" t="s">
        <v>60</v>
      </c>
      <c r="J19" s="84"/>
    </row>
    <row r="20" spans="1:39" x14ac:dyDescent="0.25">
      <c r="A20" s="18"/>
      <c r="B20" s="80"/>
      <c r="C20" s="26" t="s">
        <v>42</v>
      </c>
      <c r="D20" s="40">
        <f>D11-D13</f>
        <v>-5</v>
      </c>
      <c r="E20" s="40">
        <f>E11-E13</f>
        <v>10</v>
      </c>
      <c r="F20" s="40">
        <f>F11-F13</f>
        <v>-45</v>
      </c>
      <c r="G20" s="40">
        <f>G11-G13</f>
        <v>-75</v>
      </c>
      <c r="H20" s="40">
        <f>H11-H13</f>
        <v>5</v>
      </c>
      <c r="I20" s="30"/>
      <c r="J20" s="84"/>
    </row>
    <row r="21" spans="1:39" x14ac:dyDescent="0.25">
      <c r="A21" s="18"/>
      <c r="B21" s="80"/>
      <c r="C21" s="26" t="s">
        <v>52</v>
      </c>
      <c r="D21" s="40">
        <f>D13*-1</f>
        <v>-65</v>
      </c>
      <c r="E21" s="40">
        <f>E13*-1</f>
        <v>-70</v>
      </c>
      <c r="F21" s="40">
        <f>F13*-1</f>
        <v>-100</v>
      </c>
      <c r="G21" s="40">
        <f>G13*-1</f>
        <v>-125</v>
      </c>
      <c r="H21" s="40">
        <f>H13*-1</f>
        <v>-70</v>
      </c>
      <c r="I21" s="30"/>
      <c r="J21" s="84"/>
    </row>
    <row r="22" spans="1:39" x14ac:dyDescent="0.25">
      <c r="A22" s="18"/>
      <c r="B22" s="80"/>
      <c r="C22" s="26" t="s">
        <v>6</v>
      </c>
      <c r="D22" s="35">
        <f>(D7-D5)/D5</f>
        <v>3.1666666666666665</v>
      </c>
      <c r="E22" s="35">
        <f>(E7-E5)/E5</f>
        <v>3.0540540540540539</v>
      </c>
      <c r="F22" s="35">
        <f>(F7-F5)/F5</f>
        <v>2.9411764705882355</v>
      </c>
      <c r="G22" s="35">
        <f>(G7-G5)/G5</f>
        <v>3.4736842105263159</v>
      </c>
      <c r="H22" s="35">
        <f>(H7-H5)/H5</f>
        <v>3.375</v>
      </c>
      <c r="I22" s="30"/>
      <c r="J22" s="84"/>
    </row>
    <row r="23" spans="1:39" x14ac:dyDescent="0.25">
      <c r="A23" s="18"/>
      <c r="B23" s="80"/>
      <c r="C23" s="26" t="s">
        <v>7</v>
      </c>
      <c r="D23" s="41">
        <f>D5/(D7-D5)</f>
        <v>0.31578947368421051</v>
      </c>
      <c r="E23" s="41">
        <f>E5/(E7-E5)</f>
        <v>0.32743362831858408</v>
      </c>
      <c r="F23" s="41">
        <f>F5/(F7-F5)</f>
        <v>0.34</v>
      </c>
      <c r="G23" s="41">
        <f>G5/(G7-G5)</f>
        <v>0.2878787878787879</v>
      </c>
      <c r="H23" s="41">
        <f>H5/(H7-H5)</f>
        <v>0.29629629629629628</v>
      </c>
      <c r="I23" s="30"/>
      <c r="J23" s="84"/>
    </row>
    <row r="24" spans="1:39" s="5" customFormat="1" x14ac:dyDescent="0.25">
      <c r="A24" s="18"/>
      <c r="B24" s="80"/>
      <c r="C24" s="28" t="s">
        <v>8</v>
      </c>
      <c r="D24" s="42">
        <f>D9/D10</f>
        <v>2.7272727272727271</v>
      </c>
      <c r="E24" s="42">
        <f>E9/E10</f>
        <v>2.6666666666666665</v>
      </c>
      <c r="F24" s="42">
        <f>F9/F10</f>
        <v>2.7692307692307692</v>
      </c>
      <c r="G24" s="42">
        <f>G9/G10</f>
        <v>2.4225352112676055</v>
      </c>
      <c r="H24" s="42">
        <f>H9/H10</f>
        <v>2.7611940298507465</v>
      </c>
      <c r="I24" s="43"/>
      <c r="J24" s="84"/>
      <c r="K24" s="18"/>
    </row>
    <row r="25" spans="1:39" x14ac:dyDescent="0.25">
      <c r="A25" s="18"/>
      <c r="B25" s="80"/>
      <c r="C25" s="26" t="s">
        <v>9</v>
      </c>
      <c r="D25" s="44">
        <f>D8/D6</f>
        <v>0.09</v>
      </c>
      <c r="E25" s="44">
        <f>E8/E6</f>
        <v>0.1024390243902439</v>
      </c>
      <c r="F25" s="44">
        <f>F8/F6</f>
        <v>8.2222222222222224E-2</v>
      </c>
      <c r="G25" s="44">
        <f>G8/G6</f>
        <v>0.11235955056179775</v>
      </c>
      <c r="H25" s="44">
        <f>H8/H6</f>
        <v>9.5744680851063829E-2</v>
      </c>
      <c r="I25" s="30"/>
      <c r="J25" s="84"/>
    </row>
    <row r="26" spans="1:39" x14ac:dyDescent="0.25">
      <c r="A26" s="18"/>
      <c r="B26" s="80"/>
      <c r="C26" s="26" t="s">
        <v>11</v>
      </c>
      <c r="D26" s="45"/>
      <c r="E26" s="45">
        <f>E14/E18</f>
        <v>412.49999999999994</v>
      </c>
      <c r="F26" s="45">
        <f>F14/F18</f>
        <v>343.58974358974359</v>
      </c>
      <c r="G26" s="45">
        <f>G14/G18</f>
        <v>443.06335204490779</v>
      </c>
      <c r="H26" s="45">
        <f>H14/H18</f>
        <v>407.043407043407</v>
      </c>
      <c r="I26" s="46"/>
      <c r="J26" s="84"/>
    </row>
    <row r="27" spans="1:39" x14ac:dyDescent="0.25">
      <c r="A27" s="18"/>
      <c r="B27" s="80"/>
      <c r="C27" s="27" t="s">
        <v>45</v>
      </c>
      <c r="D27" s="36"/>
      <c r="E27" s="36"/>
      <c r="F27" s="47">
        <f>F15/(1-F17)</f>
        <v>489.53333333333342</v>
      </c>
      <c r="G27" s="47">
        <f>G15/(1-G17)</f>
        <v>445</v>
      </c>
      <c r="H27" s="47">
        <f>H15/(1-H17)</f>
        <v>395.4545454545455</v>
      </c>
      <c r="I27" s="30" t="s">
        <v>61</v>
      </c>
      <c r="J27" s="84"/>
    </row>
    <row r="28" spans="1:39" x14ac:dyDescent="0.25">
      <c r="A28" s="18"/>
      <c r="B28" s="80"/>
      <c r="C28" s="26" t="s">
        <v>10</v>
      </c>
      <c r="D28" s="48"/>
      <c r="E28" s="48">
        <f>E13*E26</f>
        <v>28874.999999999996</v>
      </c>
      <c r="F28" s="48">
        <f>F13*F26</f>
        <v>34358.974358974359</v>
      </c>
      <c r="G28" s="48">
        <f>G13*G26</f>
        <v>55382.919005613476</v>
      </c>
      <c r="H28" s="48">
        <f>H13*H26</f>
        <v>28493.03849303849</v>
      </c>
      <c r="I28" s="30"/>
      <c r="J28" s="84"/>
    </row>
    <row r="29" spans="1:39" s="21" customFormat="1" ht="6" customHeight="1" x14ac:dyDescent="0.25">
      <c r="A29" s="18"/>
      <c r="B29" s="80"/>
      <c r="C29" s="23"/>
      <c r="D29" s="23"/>
      <c r="E29" s="23"/>
      <c r="F29" s="23"/>
      <c r="G29" s="23"/>
      <c r="H29" s="23"/>
      <c r="I29" s="23"/>
      <c r="J29" s="84"/>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row>
    <row r="30" spans="1:39" s="21" customFormat="1" x14ac:dyDescent="0.25">
      <c r="A30" s="18"/>
      <c r="B30" s="80"/>
      <c r="C30" s="85" t="s">
        <v>68</v>
      </c>
      <c r="D30" s="86"/>
      <c r="E30" s="86"/>
      <c r="F30" s="86"/>
      <c r="G30" s="86"/>
      <c r="H30" s="86"/>
      <c r="I30" s="53"/>
      <c r="J30" s="84"/>
      <c r="K30" s="18"/>
    </row>
    <row r="31" spans="1:39" s="21" customFormat="1" ht="6" customHeight="1" thickBot="1" x14ac:dyDescent="0.3">
      <c r="A31" s="18"/>
      <c r="B31" s="88"/>
      <c r="C31" s="89"/>
      <c r="D31" s="90"/>
      <c r="E31" s="90"/>
      <c r="F31" s="90"/>
      <c r="G31" s="90"/>
      <c r="H31" s="90"/>
      <c r="I31" s="90"/>
      <c r="J31" s="97"/>
      <c r="K31" s="18"/>
    </row>
    <row r="32" spans="1:39" s="21" customFormat="1" ht="7.5" customHeight="1" x14ac:dyDescent="0.25">
      <c r="A32" s="18"/>
      <c r="B32" s="18"/>
      <c r="C32" s="18"/>
      <c r="D32" s="18"/>
      <c r="E32" s="18"/>
      <c r="F32" s="18"/>
      <c r="G32" s="18"/>
      <c r="H32" s="18"/>
      <c r="I32" s="18"/>
      <c r="K32" s="18"/>
    </row>
    <row r="33" spans="1:11" s="21" customFormat="1" ht="14.45" hidden="1" customHeight="1" x14ac:dyDescent="0.25">
      <c r="A33" s="20"/>
      <c r="B33" s="20"/>
      <c r="C33" s="22"/>
      <c r="K33" s="18"/>
    </row>
    <row r="34" spans="1:11" s="21" customFormat="1" ht="14.45" hidden="1" customHeight="1" x14ac:dyDescent="0.25">
      <c r="A34" s="20"/>
      <c r="B34" s="20"/>
      <c r="C34" s="22"/>
      <c r="K34" s="18"/>
    </row>
    <row r="35" spans="1:11" s="21" customFormat="1" ht="14.45" hidden="1" customHeight="1" x14ac:dyDescent="0.25">
      <c r="A35" s="20"/>
      <c r="B35" s="20"/>
      <c r="C35" s="22"/>
      <c r="K35" s="18"/>
    </row>
    <row r="36" spans="1:11" s="21" customFormat="1" ht="14.45" hidden="1" customHeight="1" x14ac:dyDescent="0.25">
      <c r="A36" s="20"/>
      <c r="B36" s="20"/>
      <c r="C36" s="22"/>
      <c r="K36" s="18"/>
    </row>
    <row r="37" spans="1:11" s="21" customFormat="1" ht="14.45" hidden="1" customHeight="1" x14ac:dyDescent="0.25">
      <c r="A37" s="20"/>
      <c r="B37" s="20"/>
      <c r="C37" s="22"/>
      <c r="K37" s="18"/>
    </row>
    <row r="38" spans="1:11" s="21" customFormat="1" ht="14.45" hidden="1" customHeight="1" x14ac:dyDescent="0.25">
      <c r="A38" s="20"/>
      <c r="B38" s="20"/>
      <c r="C38" s="22"/>
      <c r="K38" s="18"/>
    </row>
    <row r="39" spans="1:11" s="21" customFormat="1" ht="14.45" hidden="1" customHeight="1" x14ac:dyDescent="0.25">
      <c r="A39" s="20"/>
      <c r="B39" s="20"/>
      <c r="C39" s="22"/>
      <c r="K39" s="18"/>
    </row>
    <row r="40" spans="1:11" s="21" customFormat="1" ht="14.45" hidden="1" customHeight="1" x14ac:dyDescent="0.25">
      <c r="A40" s="20"/>
      <c r="B40" s="20"/>
      <c r="C40" s="22"/>
      <c r="K40" s="18"/>
    </row>
    <row r="41" spans="1:11" s="21" customFormat="1" ht="14.45" hidden="1" customHeight="1" x14ac:dyDescent="0.25">
      <c r="A41" s="20"/>
      <c r="B41" s="20"/>
      <c r="C41" s="22"/>
      <c r="K41" s="18"/>
    </row>
    <row r="42" spans="1:11" ht="14.45" hidden="1" customHeight="1" x14ac:dyDescent="0.25">
      <c r="A42" s="18"/>
      <c r="B42" s="18"/>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Data Entry</vt:lpstr>
      <vt:lpstr>Custom Graphs</vt:lpstr>
      <vt:lpstr>Initiative ROI Cheatsheet </vt:lpstr>
      <vt:lpstr>Sample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dc:creator>
  <cp:lastModifiedBy>Jonathan Helder</cp:lastModifiedBy>
  <cp:lastPrinted>2021-01-20T18:45:20Z</cp:lastPrinted>
  <dcterms:created xsi:type="dcterms:W3CDTF">2021-01-16T23:17:05Z</dcterms:created>
  <dcterms:modified xsi:type="dcterms:W3CDTF">2022-12-09T18:48:19Z</dcterms:modified>
</cp:coreProperties>
</file>